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産業大分類別就業者数 " sheetId="1" r:id="rId1"/>
  </sheets>
  <definedNames>
    <definedName name="_xlfn.AGGREGATE" hidden="1">#NAME?</definedName>
    <definedName name="_xlnm.Print_Area" localSheetId="0">'産業大分類別就業者数 '!$A$1:$U$72</definedName>
    <definedName name="_xlnm.Print_Titles" localSheetId="0">'産業大分類別就業者数 '!$B:$C</definedName>
  </definedNames>
  <calcPr fullCalcOnLoad="1" refMode="R1C1"/>
</workbook>
</file>

<file path=xl/sharedStrings.xml><?xml version="1.0" encoding="utf-8"?>
<sst xmlns="http://schemas.openxmlformats.org/spreadsheetml/2006/main" count="163" uniqueCount="57">
  <si>
    <t>昭和55年</t>
  </si>
  <si>
    <t>昭和60年</t>
  </si>
  <si>
    <t>平成2年</t>
  </si>
  <si>
    <t>平成7年</t>
  </si>
  <si>
    <t>平成12年</t>
  </si>
  <si>
    <t>平成17年</t>
  </si>
  <si>
    <t>人</t>
  </si>
  <si>
    <t>構成比</t>
  </si>
  <si>
    <t>第1次産業</t>
  </si>
  <si>
    <t>農業</t>
  </si>
  <si>
    <t>林業</t>
  </si>
  <si>
    <t>漁業</t>
  </si>
  <si>
    <t>第2次産業</t>
  </si>
  <si>
    <t>建設業</t>
  </si>
  <si>
    <t>製造業</t>
  </si>
  <si>
    <t>第3次産業</t>
  </si>
  <si>
    <t>-</t>
  </si>
  <si>
    <t>分類不能</t>
  </si>
  <si>
    <t>総数</t>
  </si>
  <si>
    <t>情報通信業</t>
  </si>
  <si>
    <t>-</t>
  </si>
  <si>
    <t>資料：国勢調査</t>
  </si>
  <si>
    <t>産業大分類別就業者数（15歳以上）の推移</t>
  </si>
  <si>
    <t>平成27年</t>
  </si>
  <si>
    <t>　　　人</t>
  </si>
  <si>
    <t>　平成14年に「日本産業分類」が改訂されたため、平成17年から分類の方法が変更されています。</t>
  </si>
  <si>
    <t>１０月1日現在</t>
  </si>
  <si>
    <t>平成22年</t>
  </si>
  <si>
    <t>鉱業､採石業､砂利採取業</t>
  </si>
  <si>
    <t>電気･ガス･熱供給・水道業</t>
  </si>
  <si>
    <t>運輸、
通信業</t>
  </si>
  <si>
    <t>運輸業、郵便業</t>
  </si>
  <si>
    <t>卸売業、
小売業</t>
  </si>
  <si>
    <t>金融業、
保険業</t>
  </si>
  <si>
    <t>不動産業、
物品賃貸業</t>
  </si>
  <si>
    <t>学術研究、専門・技術ｻｰﾋﾞｽ</t>
  </si>
  <si>
    <t>-</t>
  </si>
  <si>
    <t>宿泊業、
飲食ｻｰﾋﾞｽ業</t>
  </si>
  <si>
    <t>生活関連ｻｰﾋﾞｽ業、娯楽業</t>
  </si>
  <si>
    <t>教育、学習支援業</t>
  </si>
  <si>
    <t>医療、福祉</t>
  </si>
  <si>
    <t>複合サービス事業</t>
  </si>
  <si>
    <t>サービス業
(他に分類されない）</t>
  </si>
  <si>
    <t>公務
（他に分類されないもの）</t>
  </si>
  <si>
    <t>グラフ用データ</t>
  </si>
  <si>
    <t>昭和60年</t>
  </si>
  <si>
    <t>平成2年</t>
  </si>
  <si>
    <t>平成7年</t>
  </si>
  <si>
    <t>平成12年</t>
  </si>
  <si>
    <t>平成17年</t>
  </si>
  <si>
    <t>平成22年</t>
  </si>
  <si>
    <t>第一次産業</t>
  </si>
  <si>
    <t>第二次産業</t>
  </si>
  <si>
    <t>第三次産業</t>
  </si>
  <si>
    <t>分類不能</t>
  </si>
  <si>
    <t>昭和55年</t>
  </si>
  <si>
    <t>令和2年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</si>
</sst>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_ "/>
    <numFmt numFmtId="183" formatCode="0_ "/>
    <numFmt numFmtId="184" formatCode="0.0%"/>
    <numFmt numFmtId="185" formatCode="#,##0&quot;k㎡&quot;"/>
    <numFmt numFmtId="186" formatCode="#,##0.0&quot;k㎡&quot;"/>
    <numFmt numFmtId="187" formatCode="#,##0.00&quot;k㎡&quot;"/>
    <numFmt numFmtId="188" formatCode="#,##0.0;[Red]\-#,##0.0"/>
    <numFmt numFmtId="189" formatCode="yyyy&quot;年&quot;"/>
    <numFmt numFmtId="190" formatCode="[$-411]ggge&quot;年&quot;"/>
    <numFmt numFmtId="191" formatCode="0.0;&quot;△ &quot;0.0"/>
    <numFmt numFmtId="192" formatCode="#,##0.000;[Red]\-#,##0.000"/>
    <numFmt numFmtId="193" formatCode="mmm\-yyyy"/>
    <numFmt numFmtId="194" formatCode="\ ###,###,##0;&quot;-&quot;###,###,##0"/>
    <numFmt numFmtId="195" formatCode="#,##0_ "/>
    <numFmt numFmtId="196" formatCode="#,##0;[Red]&quot;△ &quot;#,##0"/>
    <numFmt numFmtId="197" formatCode="0;&quot;△ &quot;0"/>
    <numFmt numFmtId="198" formatCode="0.00;&quot;△ &quot;0.00"/>
    <numFmt numFmtId="199" formatCode="#,##0;&quot;△ &quot;#,##0"/>
    <numFmt numFmtId="200" formatCode=";;;"/>
    <numFmt numFmtId="201" formatCode="#,##0_);\(#,##0\)"/>
    <numFmt numFmtId="202" formatCode="&quot;¥&quot;#,##0_);\(&quot;¥&quot;#,##0\)"/>
    <numFmt numFmtId="203" formatCode="#,##0.00_ ;[Red]\-#,##0.0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0"/>
      <color indexed="8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8"/>
      <color indexed="8"/>
      <name val="ＭＳ Ｐゴシック"/>
      <family val="3"/>
    </font>
    <font>
      <b/>
      <sz val="14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56" fontId="0" fillId="0" borderId="0" xfId="0" applyNumberFormat="1" applyAlignment="1">
      <alignment horizontal="right" vertical="center"/>
    </xf>
    <xf numFmtId="0" fontId="0" fillId="0" borderId="10" xfId="0" applyBorder="1" applyAlignment="1">
      <alignment horizontal="center" vertical="center"/>
    </xf>
    <xf numFmtId="38" fontId="0" fillId="0" borderId="10" xfId="48" applyFont="1" applyBorder="1" applyAlignment="1">
      <alignment horizontal="right" vertical="center"/>
    </xf>
    <xf numFmtId="38" fontId="0" fillId="33" borderId="11" xfId="48" applyFill="1" applyBorder="1" applyAlignment="1">
      <alignment vertical="center"/>
    </xf>
    <xf numFmtId="184" fontId="0" fillId="33" borderId="11" xfId="48" applyNumberFormat="1" applyFill="1" applyBorder="1" applyAlignment="1">
      <alignment vertical="center"/>
    </xf>
    <xf numFmtId="184" fontId="0" fillId="34" borderId="11" xfId="48" applyNumberForma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41" fillId="35" borderId="13" xfId="0" applyFont="1" applyFill="1" applyBorder="1" applyAlignment="1">
      <alignment vertical="center" wrapText="1"/>
    </xf>
    <xf numFmtId="38" fontId="0" fillId="35" borderId="11" xfId="48" applyFill="1" applyBorder="1" applyAlignment="1">
      <alignment vertical="center" wrapText="1"/>
    </xf>
    <xf numFmtId="184" fontId="0" fillId="35" borderId="11" xfId="0" applyNumberFormat="1" applyFill="1" applyBorder="1" applyAlignment="1">
      <alignment vertical="center" wrapText="1"/>
    </xf>
    <xf numFmtId="38" fontId="0" fillId="0" borderId="14" xfId="48" applyBorder="1" applyAlignment="1">
      <alignment vertical="center"/>
    </xf>
    <xf numFmtId="184" fontId="0" fillId="0" borderId="14" xfId="48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shrinkToFit="1"/>
    </xf>
    <xf numFmtId="184" fontId="0" fillId="0" borderId="15" xfId="0" applyNumberForma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184" fontId="0" fillId="0" borderId="14" xfId="48" applyNumberFormat="1" applyFont="1" applyFill="1" applyBorder="1" applyAlignment="1">
      <alignment vertical="center"/>
    </xf>
    <xf numFmtId="38" fontId="0" fillId="34" borderId="11" xfId="48" applyFont="1" applyFill="1" applyBorder="1" applyAlignment="1">
      <alignment vertical="center"/>
    </xf>
    <xf numFmtId="184" fontId="0" fillId="34" borderId="11" xfId="48" applyNumberFormat="1" applyFont="1" applyFill="1" applyBorder="1" applyAlignment="1">
      <alignment vertical="center"/>
    </xf>
    <xf numFmtId="38" fontId="0" fillId="34" borderId="11" xfId="48" applyFont="1" applyFill="1" applyBorder="1" applyAlignment="1">
      <alignment vertical="center" wrapText="1"/>
    </xf>
    <xf numFmtId="184" fontId="0" fillId="34" borderId="11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4" fontId="0" fillId="34" borderId="0" xfId="48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 wrapText="1"/>
    </xf>
    <xf numFmtId="184" fontId="0" fillId="0" borderId="0" xfId="0" applyNumberFormat="1" applyFont="1" applyFill="1" applyBorder="1" applyAlignment="1">
      <alignment horizontal="right" vertical="center" wrapText="1"/>
    </xf>
    <xf numFmtId="184" fontId="0" fillId="34" borderId="0" xfId="0" applyNumberFormat="1" applyFont="1" applyFill="1" applyBorder="1" applyAlignment="1">
      <alignment vertical="center" wrapText="1"/>
    </xf>
    <xf numFmtId="184" fontId="0" fillId="0" borderId="0" xfId="48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0" fillId="0" borderId="16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0" fillId="0" borderId="11" xfId="48" applyFont="1" applyFill="1" applyBorder="1" applyAlignment="1">
      <alignment vertical="center" wrapText="1"/>
    </xf>
    <xf numFmtId="184" fontId="0" fillId="0" borderId="11" xfId="0" applyNumberFormat="1" applyFont="1" applyFill="1" applyBorder="1" applyAlignment="1">
      <alignment vertical="center" wrapText="1"/>
    </xf>
    <xf numFmtId="38" fontId="0" fillId="0" borderId="11" xfId="48" applyFont="1" applyFill="1" applyBorder="1" applyAlignment="1">
      <alignment horizontal="right" vertical="center" wrapText="1"/>
    </xf>
    <xf numFmtId="184" fontId="0" fillId="0" borderId="11" xfId="0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38" fontId="0" fillId="0" borderId="11" xfId="48" applyBorder="1" applyAlignment="1">
      <alignment vertical="center" wrapText="1"/>
    </xf>
    <xf numFmtId="184" fontId="0" fillId="0" borderId="11" xfId="0" applyNumberForma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38" fontId="0" fillId="0" borderId="11" xfId="48" applyBorder="1" applyAlignment="1">
      <alignment horizontal="right" vertical="center" wrapText="1"/>
    </xf>
    <xf numFmtId="184" fontId="0" fillId="0" borderId="11" xfId="0" applyNumberFormat="1" applyBorder="1" applyAlignment="1">
      <alignment horizontal="right" vertical="center" wrapText="1"/>
    </xf>
    <xf numFmtId="38" fontId="0" fillId="0" borderId="11" xfId="48" applyFont="1" applyBorder="1" applyAlignment="1">
      <alignment horizontal="right" vertical="center" wrapText="1"/>
    </xf>
    <xf numFmtId="38" fontId="0" fillId="0" borderId="11" xfId="48" applyFont="1" applyBorder="1" applyAlignment="1">
      <alignment horizontal="right" vertical="center" wrapText="1"/>
    </xf>
    <xf numFmtId="0" fontId="41" fillId="0" borderId="13" xfId="0" applyFont="1" applyBorder="1" applyAlignment="1">
      <alignment vertical="center" wrapText="1"/>
    </xf>
    <xf numFmtId="0" fontId="0" fillId="0" borderId="14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産業大分類別就業者数の推移</a:t>
            </a:r>
          </a:p>
        </c:rich>
      </c:tx>
      <c:layout>
        <c:manualLayout>
          <c:xMode val="factor"/>
          <c:yMode val="factor"/>
          <c:x val="-0.0135"/>
          <c:y val="-0.03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09825"/>
          <c:w val="0.866"/>
          <c:h val="0.934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'産業大分類別就業者数 '!$D$77</c:f>
              <c:strCache>
                <c:ptCount val="1"/>
                <c:pt idx="0">
                  <c:v>第一次産業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'産業大分類別就業者数 '!$E$76:$M$76</c:f>
              <c:strCache/>
            </c:strRef>
          </c:cat>
          <c:val>
            <c:numRef>
              <c:f>'産業大分類別就業者数 '!$E$77:$M$77</c:f>
              <c:numCache/>
            </c:numRef>
          </c:val>
        </c:ser>
        <c:ser>
          <c:idx val="1"/>
          <c:order val="1"/>
          <c:tx>
            <c:strRef>
              <c:f>'産業大分類別就業者数 '!$D$78</c:f>
              <c:strCache>
                <c:ptCount val="1"/>
                <c:pt idx="0">
                  <c:v>第二次産業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'産業大分類別就業者数 '!$E$76:$M$76</c:f>
              <c:strCache/>
            </c:strRef>
          </c:cat>
          <c:val>
            <c:numRef>
              <c:f>'産業大分類別就業者数 '!$E$78:$M$78</c:f>
              <c:numCache/>
            </c:numRef>
          </c:val>
        </c:ser>
        <c:ser>
          <c:idx val="2"/>
          <c:order val="2"/>
          <c:tx>
            <c:strRef>
              <c:f>'産業大分類別就業者数 '!$D$79</c:f>
              <c:strCache>
                <c:ptCount val="1"/>
                <c:pt idx="0">
                  <c:v>第三次産業</c:v>
                </c:pt>
              </c:strCache>
            </c:strRef>
          </c:tx>
          <c:spPr>
            <a:solidFill>
              <a:srgbClr val="8181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'産業大分類別就業者数 '!$E$76:$M$76</c:f>
              <c:strCache/>
            </c:strRef>
          </c:cat>
          <c:val>
            <c:numRef>
              <c:f>'産業大分類別就業者数 '!$E$79:$M$79</c:f>
              <c:numCache/>
            </c:numRef>
          </c:val>
        </c:ser>
        <c:ser>
          <c:idx val="3"/>
          <c:order val="3"/>
          <c:tx>
            <c:strRef>
              <c:f>'産業大分類別就業者数 '!$D$80</c:f>
              <c:strCache>
                <c:ptCount val="1"/>
                <c:pt idx="0">
                  <c:v>分類不能</c:v>
                </c:pt>
              </c:strCache>
            </c:strRef>
          </c:tx>
          <c:spPr>
            <a:solidFill>
              <a:srgbClr val="505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'産業大分類別就業者数 '!$E$76:$M$76</c:f>
              <c:strCache/>
            </c:strRef>
          </c:cat>
          <c:val>
            <c:numRef>
              <c:f>'産業大分類別就業者数 '!$E$80:$M$80</c:f>
              <c:numCache/>
            </c:numRef>
          </c:val>
        </c:ser>
        <c:overlap val="100"/>
        <c:gapWidth val="50"/>
        <c:axId val="18105901"/>
        <c:axId val="28735382"/>
      </c:barChart>
      <c:catAx>
        <c:axId val="181059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735382"/>
        <c:crosses val="autoZero"/>
        <c:auto val="1"/>
        <c:lblOffset val="100"/>
        <c:tickLblSkip val="1"/>
        <c:noMultiLvlLbl val="0"/>
      </c:catAx>
      <c:valAx>
        <c:axId val="28735382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808080"/>
            </a:solidFill>
          </a:ln>
        </c:spPr>
        <c:crossAx val="181059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"/>
          <c:y val="0.1165"/>
          <c:w val="0.10975"/>
          <c:h val="0.33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54</xdr:row>
      <xdr:rowOff>19050</xdr:rowOff>
    </xdr:from>
    <xdr:to>
      <xdr:col>16</xdr:col>
      <xdr:colOff>314325</xdr:colOff>
      <xdr:row>70</xdr:row>
      <xdr:rowOff>142875</xdr:rowOff>
    </xdr:to>
    <xdr:graphicFrame>
      <xdr:nvGraphicFramePr>
        <xdr:cNvPr id="1" name="Chart 1"/>
        <xdr:cNvGraphicFramePr/>
      </xdr:nvGraphicFramePr>
      <xdr:xfrm>
        <a:off x="266700" y="9267825"/>
        <a:ext cx="8505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82" sqref="M82"/>
    </sheetView>
  </sheetViews>
  <sheetFormatPr defaultColWidth="9.00390625" defaultRowHeight="13.5"/>
  <cols>
    <col min="1" max="1" width="1.625" style="0" customWidth="1"/>
    <col min="2" max="2" width="4.50390625" style="0" customWidth="1"/>
    <col min="3" max="3" width="16.625" style="0" customWidth="1"/>
    <col min="4" max="4" width="6.875" style="0" customWidth="1"/>
    <col min="5" max="5" width="7.125" style="0" customWidth="1"/>
    <col min="6" max="22" width="6.75390625" style="0" customWidth="1"/>
    <col min="23" max="30" width="8.00390625" style="0" customWidth="1"/>
  </cols>
  <sheetData>
    <row r="1" spans="1:15" ht="13.5">
      <c r="A1" s="1"/>
      <c r="B1" s="37" t="s">
        <v>22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3.5">
      <c r="A2" s="1"/>
      <c r="B2" s="36" t="s">
        <v>25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22" ht="19.5" customHeight="1" thickBot="1">
      <c r="A3" s="36"/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Q3" s="5"/>
      <c r="R3" s="5"/>
      <c r="S3" s="5"/>
      <c r="U3" s="5" t="s">
        <v>26</v>
      </c>
      <c r="V3" s="5"/>
    </row>
    <row r="4" spans="2:24" ht="13.5">
      <c r="B4" s="46"/>
      <c r="C4" s="46"/>
      <c r="D4" s="46" t="s">
        <v>0</v>
      </c>
      <c r="E4" s="46"/>
      <c r="F4" s="46" t="s">
        <v>1</v>
      </c>
      <c r="G4" s="46"/>
      <c r="H4" s="46" t="s">
        <v>2</v>
      </c>
      <c r="I4" s="46"/>
      <c r="J4" s="46" t="s">
        <v>3</v>
      </c>
      <c r="K4" s="46"/>
      <c r="L4" s="46" t="s">
        <v>4</v>
      </c>
      <c r="M4" s="46"/>
      <c r="N4" s="46" t="s">
        <v>5</v>
      </c>
      <c r="O4" s="46"/>
      <c r="P4" s="46" t="s">
        <v>27</v>
      </c>
      <c r="Q4" s="46"/>
      <c r="R4" s="46" t="s">
        <v>23</v>
      </c>
      <c r="S4" s="46"/>
      <c r="T4" s="48" t="s">
        <v>56</v>
      </c>
      <c r="U4" s="49"/>
      <c r="V4" s="29"/>
      <c r="W4" s="2"/>
      <c r="X4" s="2"/>
    </row>
    <row r="5" spans="2:22" ht="14.25" thickBot="1">
      <c r="B5" s="47"/>
      <c r="C5" s="47"/>
      <c r="D5" s="7" t="s">
        <v>6</v>
      </c>
      <c r="E5" s="6" t="s">
        <v>7</v>
      </c>
      <c r="F5" s="7" t="s">
        <v>6</v>
      </c>
      <c r="G5" s="6" t="s">
        <v>7</v>
      </c>
      <c r="H5" s="7" t="s">
        <v>6</v>
      </c>
      <c r="I5" s="6" t="s">
        <v>7</v>
      </c>
      <c r="J5" s="7" t="s">
        <v>6</v>
      </c>
      <c r="K5" s="6" t="s">
        <v>7</v>
      </c>
      <c r="L5" s="7" t="s">
        <v>6</v>
      </c>
      <c r="M5" s="6" t="s">
        <v>7</v>
      </c>
      <c r="N5" s="7" t="s">
        <v>6</v>
      </c>
      <c r="O5" s="6" t="s">
        <v>7</v>
      </c>
      <c r="P5" s="7" t="s">
        <v>6</v>
      </c>
      <c r="Q5" s="6" t="s">
        <v>7</v>
      </c>
      <c r="R5" s="7" t="s">
        <v>6</v>
      </c>
      <c r="S5" s="6" t="s">
        <v>7</v>
      </c>
      <c r="T5" s="22" t="s">
        <v>24</v>
      </c>
      <c r="U5" s="22" t="s">
        <v>7</v>
      </c>
      <c r="V5" s="30"/>
    </row>
    <row r="6" spans="2:22" ht="24" customHeight="1" thickTop="1">
      <c r="B6" s="50" t="s">
        <v>8</v>
      </c>
      <c r="C6" s="50"/>
      <c r="D6" s="8">
        <f aca="true" t="shared" si="0" ref="D6:O6">SUBTOTAL(9,D7:D12)</f>
        <v>4323</v>
      </c>
      <c r="E6" s="9">
        <f t="shared" si="0"/>
        <v>0.2988799778761062</v>
      </c>
      <c r="F6" s="8">
        <f t="shared" si="0"/>
        <v>3796</v>
      </c>
      <c r="G6" s="9">
        <f>SUBTOTAL(9,G7:G12)</f>
        <v>0.266292528937215</v>
      </c>
      <c r="H6" s="8">
        <f t="shared" si="0"/>
        <v>3083</v>
      </c>
      <c r="I6" s="9">
        <f t="shared" si="0"/>
        <v>0.2179260620626281</v>
      </c>
      <c r="J6" s="8">
        <f t="shared" si="0"/>
        <v>2277</v>
      </c>
      <c r="K6" s="9">
        <f t="shared" si="0"/>
        <v>0.16663007683863887</v>
      </c>
      <c r="L6" s="8">
        <f t="shared" si="0"/>
        <v>1563</v>
      </c>
      <c r="M6" s="9">
        <f t="shared" si="0"/>
        <v>0.12223351841714242</v>
      </c>
      <c r="N6" s="8">
        <f t="shared" si="0"/>
        <v>1626</v>
      </c>
      <c r="O6" s="9">
        <f t="shared" si="0"/>
        <v>0.13399258343634116</v>
      </c>
      <c r="P6" s="8">
        <f aca="true" t="shared" si="1" ref="P6:U6">SUBTOTAL(9,P7:P12)</f>
        <v>1478</v>
      </c>
      <c r="Q6" s="10">
        <f t="shared" si="1"/>
        <v>0.13217671257377928</v>
      </c>
      <c r="R6" s="25">
        <f t="shared" si="1"/>
        <v>1434</v>
      </c>
      <c r="S6" s="26">
        <f t="shared" si="1"/>
        <v>0.1285868005738881</v>
      </c>
      <c r="T6" s="25">
        <f t="shared" si="1"/>
        <v>1303</v>
      </c>
      <c r="U6" s="26">
        <f t="shared" si="1"/>
        <v>0.12120930232558139</v>
      </c>
      <c r="V6" s="31"/>
    </row>
    <row r="7" spans="2:22" ht="12" customHeight="1">
      <c r="B7" s="51"/>
      <c r="C7" s="52" t="s">
        <v>9</v>
      </c>
      <c r="D7" s="53">
        <v>4242</v>
      </c>
      <c r="E7" s="54">
        <f>D7/$D$52</f>
        <v>0.2932798672566372</v>
      </c>
      <c r="F7" s="53">
        <f>2734+1013</f>
        <v>3747</v>
      </c>
      <c r="G7" s="54">
        <f>F7/$F$52</f>
        <v>0.26285513854787795</v>
      </c>
      <c r="H7" s="53">
        <v>3036</v>
      </c>
      <c r="I7" s="54">
        <f>H7/$H$52</f>
        <v>0.21460380292641548</v>
      </c>
      <c r="J7" s="53">
        <v>2246</v>
      </c>
      <c r="K7" s="54">
        <f>J7/$J$52</f>
        <v>0.16436150750091474</v>
      </c>
      <c r="L7" s="53">
        <v>1539</v>
      </c>
      <c r="M7" s="54">
        <f>L7/$L$52</f>
        <v>0.12035661218424963</v>
      </c>
      <c r="N7" s="53">
        <v>1621</v>
      </c>
      <c r="O7" s="54">
        <f>N7/$N$52</f>
        <v>0.13358055212196127</v>
      </c>
      <c r="P7" s="53">
        <v>1458</v>
      </c>
      <c r="Q7" s="54">
        <f>P7/$P$52</f>
        <v>0.1303881237703452</v>
      </c>
      <c r="R7" s="42">
        <v>1415</v>
      </c>
      <c r="S7" s="43">
        <f>R7/$R$52</f>
        <v>0.12688307030129126</v>
      </c>
      <c r="T7" s="42">
        <v>1289</v>
      </c>
      <c r="U7" s="43">
        <f>T7/$T$52</f>
        <v>0.11990697674418604</v>
      </c>
      <c r="V7" s="32"/>
    </row>
    <row r="8" spans="2:22" ht="12" customHeight="1">
      <c r="B8" s="51"/>
      <c r="C8" s="52"/>
      <c r="D8" s="53"/>
      <c r="E8" s="54"/>
      <c r="F8" s="53"/>
      <c r="G8" s="54"/>
      <c r="H8" s="53"/>
      <c r="I8" s="54"/>
      <c r="J8" s="53"/>
      <c r="K8" s="54"/>
      <c r="L8" s="53"/>
      <c r="M8" s="54"/>
      <c r="N8" s="53"/>
      <c r="O8" s="54"/>
      <c r="P8" s="53"/>
      <c r="Q8" s="54"/>
      <c r="R8" s="42"/>
      <c r="S8" s="43"/>
      <c r="T8" s="42"/>
      <c r="U8" s="43"/>
      <c r="V8" s="32"/>
    </row>
    <row r="9" spans="2:22" ht="12" customHeight="1">
      <c r="B9" s="51"/>
      <c r="C9" s="52" t="s">
        <v>10</v>
      </c>
      <c r="D9" s="53">
        <v>71</v>
      </c>
      <c r="E9" s="54">
        <f>D9/$D$52</f>
        <v>0.004908738938053097</v>
      </c>
      <c r="F9" s="53">
        <f>2+40</f>
        <v>42</v>
      </c>
      <c r="G9" s="54">
        <f>F9/$F$52</f>
        <v>0.002946334619431778</v>
      </c>
      <c r="H9" s="53">
        <v>33</v>
      </c>
      <c r="I9" s="54">
        <f>H9/$H$52</f>
        <v>0.002332650031808864</v>
      </c>
      <c r="J9" s="53">
        <v>24</v>
      </c>
      <c r="K9" s="54">
        <f>J9/$J$52</f>
        <v>0.001756311745334797</v>
      </c>
      <c r="L9" s="53">
        <v>16</v>
      </c>
      <c r="M9" s="54">
        <f>L9/$L$52</f>
        <v>0.0012512708219285212</v>
      </c>
      <c r="N9" s="53">
        <v>3</v>
      </c>
      <c r="O9" s="54">
        <f>N9/$N$52</f>
        <v>0.00024721878862793575</v>
      </c>
      <c r="P9" s="53">
        <v>13</v>
      </c>
      <c r="Q9" s="54">
        <f>P9/$P$52</f>
        <v>0.0011625827222321587</v>
      </c>
      <c r="R9" s="42">
        <v>14</v>
      </c>
      <c r="S9" s="43">
        <f>R9/$R$52</f>
        <v>0.001255380200860832</v>
      </c>
      <c r="T9" s="42">
        <v>12</v>
      </c>
      <c r="U9" s="43">
        <f>T9/$T$52</f>
        <v>0.0011162790697674418</v>
      </c>
      <c r="V9" s="32"/>
    </row>
    <row r="10" spans="2:22" ht="12" customHeight="1">
      <c r="B10" s="51"/>
      <c r="C10" s="52"/>
      <c r="D10" s="53"/>
      <c r="E10" s="54"/>
      <c r="F10" s="53"/>
      <c r="G10" s="54"/>
      <c r="H10" s="53"/>
      <c r="I10" s="54"/>
      <c r="J10" s="53"/>
      <c r="K10" s="54"/>
      <c r="L10" s="53"/>
      <c r="M10" s="54"/>
      <c r="N10" s="53"/>
      <c r="O10" s="54"/>
      <c r="P10" s="53"/>
      <c r="Q10" s="54"/>
      <c r="R10" s="42"/>
      <c r="S10" s="43"/>
      <c r="T10" s="42"/>
      <c r="U10" s="43"/>
      <c r="V10" s="32"/>
    </row>
    <row r="11" spans="2:22" ht="12" customHeight="1">
      <c r="B11" s="51"/>
      <c r="C11" s="52" t="s">
        <v>11</v>
      </c>
      <c r="D11" s="53">
        <v>10</v>
      </c>
      <c r="E11" s="54">
        <f>D11/$D$52</f>
        <v>0.0006913716814159292</v>
      </c>
      <c r="F11" s="53">
        <f>3+4</f>
        <v>7</v>
      </c>
      <c r="G11" s="54">
        <f>F11/$F$52</f>
        <v>0.0004910557699052964</v>
      </c>
      <c r="H11" s="53">
        <v>14</v>
      </c>
      <c r="I11" s="54">
        <f>H11/$H$52</f>
        <v>0.0009896091044037606</v>
      </c>
      <c r="J11" s="53">
        <v>7</v>
      </c>
      <c r="K11" s="54">
        <f>J11/$J$52</f>
        <v>0.0005122575923893158</v>
      </c>
      <c r="L11" s="53">
        <v>8</v>
      </c>
      <c r="M11" s="54">
        <f>L11/$L$52</f>
        <v>0.0006256354109642606</v>
      </c>
      <c r="N11" s="53">
        <v>2</v>
      </c>
      <c r="O11" s="54">
        <f>N11/$N$52</f>
        <v>0.00016481252575195715</v>
      </c>
      <c r="P11" s="53">
        <v>7</v>
      </c>
      <c r="Q11" s="54">
        <f>P11/$P$52</f>
        <v>0.0006260060812019317</v>
      </c>
      <c r="R11" s="42">
        <v>5</v>
      </c>
      <c r="S11" s="43">
        <f>R11/$R$52</f>
        <v>0.0004483500717360115</v>
      </c>
      <c r="T11" s="42">
        <v>2</v>
      </c>
      <c r="U11" s="43">
        <f>T11/$T$52</f>
        <v>0.00018604651162790697</v>
      </c>
      <c r="V11" s="32"/>
    </row>
    <row r="12" spans="2:22" ht="12" customHeight="1">
      <c r="B12" s="51"/>
      <c r="C12" s="52"/>
      <c r="D12" s="53"/>
      <c r="E12" s="54"/>
      <c r="F12" s="53"/>
      <c r="G12" s="54"/>
      <c r="H12" s="53"/>
      <c r="I12" s="54"/>
      <c r="J12" s="53"/>
      <c r="K12" s="54"/>
      <c r="L12" s="53"/>
      <c r="M12" s="54"/>
      <c r="N12" s="53"/>
      <c r="O12" s="54"/>
      <c r="P12" s="53"/>
      <c r="Q12" s="54"/>
      <c r="R12" s="42"/>
      <c r="S12" s="43"/>
      <c r="T12" s="42"/>
      <c r="U12" s="43"/>
      <c r="V12" s="32"/>
    </row>
    <row r="13" spans="2:22" ht="24" customHeight="1">
      <c r="B13" s="11" t="s">
        <v>12</v>
      </c>
      <c r="C13" s="11"/>
      <c r="D13" s="8">
        <f aca="true" t="shared" si="2" ref="D13:O13">SUBTOTAL(9,D14:D19)</f>
        <v>4522</v>
      </c>
      <c r="E13" s="9">
        <f t="shared" si="2"/>
        <v>0.31263827433628316</v>
      </c>
      <c r="F13" s="8">
        <f t="shared" si="2"/>
        <v>4927</v>
      </c>
      <c r="G13" s="9">
        <f>SUBTOTAL(9,G14:G19)</f>
        <v>0.3456331111890565</v>
      </c>
      <c r="H13" s="8">
        <f t="shared" si="2"/>
        <v>5420</v>
      </c>
      <c r="I13" s="9">
        <f t="shared" si="2"/>
        <v>0.3831200961334558</v>
      </c>
      <c r="J13" s="8">
        <f t="shared" si="2"/>
        <v>5353</v>
      </c>
      <c r="K13" s="9">
        <f t="shared" si="2"/>
        <v>0.3917306988657153</v>
      </c>
      <c r="L13" s="8">
        <f t="shared" si="2"/>
        <v>5077</v>
      </c>
      <c r="M13" s="9">
        <f t="shared" si="2"/>
        <v>0.39704387268319385</v>
      </c>
      <c r="N13" s="8">
        <f t="shared" si="2"/>
        <v>4021</v>
      </c>
      <c r="O13" s="9">
        <f t="shared" si="2"/>
        <v>0.33135558302430984</v>
      </c>
      <c r="P13" s="8">
        <f aca="true" t="shared" si="3" ref="P13:U13">SUBTOTAL(9,P14:P19)</f>
        <v>3446</v>
      </c>
      <c r="Q13" s="9">
        <f t="shared" si="3"/>
        <v>0.3081738508316938</v>
      </c>
      <c r="R13" s="25">
        <f t="shared" si="3"/>
        <v>3300</v>
      </c>
      <c r="S13" s="26">
        <f t="shared" si="3"/>
        <v>0.29591104734576756</v>
      </c>
      <c r="T13" s="25">
        <f t="shared" si="3"/>
        <v>3125</v>
      </c>
      <c r="U13" s="26">
        <f t="shared" si="3"/>
        <v>0.29069767441860467</v>
      </c>
      <c r="V13" s="31"/>
    </row>
    <row r="14" spans="2:22" ht="12" customHeight="1">
      <c r="B14" s="51"/>
      <c r="C14" s="55" t="s">
        <v>28</v>
      </c>
      <c r="D14" s="53">
        <v>57</v>
      </c>
      <c r="E14" s="54">
        <f>D14/$D$52</f>
        <v>0.0039408185840707965</v>
      </c>
      <c r="F14" s="53">
        <f>40+26</f>
        <v>66</v>
      </c>
      <c r="G14" s="54">
        <f>F14/$F$52</f>
        <v>0.004629954401964223</v>
      </c>
      <c r="H14" s="53">
        <v>72</v>
      </c>
      <c r="I14" s="54">
        <f>H14/$H$52</f>
        <v>0.00508941825121934</v>
      </c>
      <c r="J14" s="53">
        <v>67</v>
      </c>
      <c r="K14" s="54">
        <f>J14/$J$52</f>
        <v>0.004903036955726308</v>
      </c>
      <c r="L14" s="53">
        <v>67</v>
      </c>
      <c r="M14" s="54">
        <f>L14/$L$52</f>
        <v>0.005239696566825682</v>
      </c>
      <c r="N14" s="53">
        <v>36</v>
      </c>
      <c r="O14" s="54">
        <f>N14/$N$52</f>
        <v>0.0029666254635352285</v>
      </c>
      <c r="P14" s="53">
        <v>22</v>
      </c>
      <c r="Q14" s="54">
        <f>P14/$P$52</f>
        <v>0.0019674476837774997</v>
      </c>
      <c r="R14" s="42">
        <v>16</v>
      </c>
      <c r="S14" s="43">
        <f>R14/$R$52</f>
        <v>0.0014347202295552368</v>
      </c>
      <c r="T14" s="42">
        <v>14</v>
      </c>
      <c r="U14" s="43">
        <f>T14/$T$52</f>
        <v>0.0013023255813953488</v>
      </c>
      <c r="V14" s="32"/>
    </row>
    <row r="15" spans="2:22" ht="12" customHeight="1">
      <c r="B15" s="51"/>
      <c r="C15" s="55"/>
      <c r="D15" s="53"/>
      <c r="E15" s="54"/>
      <c r="F15" s="53"/>
      <c r="G15" s="54"/>
      <c r="H15" s="53"/>
      <c r="I15" s="54"/>
      <c r="J15" s="53"/>
      <c r="K15" s="54"/>
      <c r="L15" s="53"/>
      <c r="M15" s="54"/>
      <c r="N15" s="53"/>
      <c r="O15" s="54"/>
      <c r="P15" s="53"/>
      <c r="Q15" s="54"/>
      <c r="R15" s="42"/>
      <c r="S15" s="43"/>
      <c r="T15" s="42"/>
      <c r="U15" s="43"/>
      <c r="V15" s="32"/>
    </row>
    <row r="16" spans="2:22" ht="12" customHeight="1">
      <c r="B16" s="51"/>
      <c r="C16" s="52" t="s">
        <v>13</v>
      </c>
      <c r="D16" s="53">
        <v>1693</v>
      </c>
      <c r="E16" s="54">
        <f>D16/$D$52</f>
        <v>0.11704922566371681</v>
      </c>
      <c r="F16" s="53">
        <f>901+549</f>
        <v>1450</v>
      </c>
      <c r="G16" s="54">
        <f>F16/$F$52</f>
        <v>0.10171869519466854</v>
      </c>
      <c r="H16" s="53">
        <v>1455</v>
      </c>
      <c r="I16" s="54">
        <f>H16/$H$52</f>
        <v>0.10284866049339082</v>
      </c>
      <c r="J16" s="53">
        <v>1664</v>
      </c>
      <c r="K16" s="54">
        <f>J16/$J$52</f>
        <v>0.12177094767654592</v>
      </c>
      <c r="L16" s="53">
        <v>1776</v>
      </c>
      <c r="M16" s="54">
        <f>L16/$L$52</f>
        <v>0.13889106123406586</v>
      </c>
      <c r="N16" s="53">
        <v>1328</v>
      </c>
      <c r="O16" s="54">
        <f>N16/$N$52</f>
        <v>0.10943551709929955</v>
      </c>
      <c r="P16" s="53">
        <v>1085</v>
      </c>
      <c r="Q16" s="54">
        <f>P16/$P$52</f>
        <v>0.0970309425862994</v>
      </c>
      <c r="R16" s="42">
        <v>1065</v>
      </c>
      <c r="S16" s="43">
        <f>R16/$R$52</f>
        <v>0.09549856527977045</v>
      </c>
      <c r="T16" s="42">
        <v>998</v>
      </c>
      <c r="U16" s="43">
        <f>T16/$T$52</f>
        <v>0.09283720930232559</v>
      </c>
      <c r="V16" s="32"/>
    </row>
    <row r="17" spans="2:22" ht="12" customHeight="1">
      <c r="B17" s="51"/>
      <c r="C17" s="52"/>
      <c r="D17" s="53"/>
      <c r="E17" s="54"/>
      <c r="F17" s="53"/>
      <c r="G17" s="54"/>
      <c r="H17" s="53"/>
      <c r="I17" s="54"/>
      <c r="J17" s="53"/>
      <c r="K17" s="54"/>
      <c r="L17" s="53"/>
      <c r="M17" s="54"/>
      <c r="N17" s="53"/>
      <c r="O17" s="54"/>
      <c r="P17" s="53"/>
      <c r="Q17" s="54"/>
      <c r="R17" s="42"/>
      <c r="S17" s="43"/>
      <c r="T17" s="42"/>
      <c r="U17" s="43"/>
      <c r="V17" s="32"/>
    </row>
    <row r="18" spans="2:22" ht="12" customHeight="1">
      <c r="B18" s="51"/>
      <c r="C18" s="52" t="s">
        <v>14</v>
      </c>
      <c r="D18" s="53">
        <v>2772</v>
      </c>
      <c r="E18" s="54">
        <f>D18/$D$52</f>
        <v>0.19164823008849557</v>
      </c>
      <c r="F18" s="53">
        <f>2397+1014</f>
        <v>3411</v>
      </c>
      <c r="G18" s="54">
        <f>F18/$F$52</f>
        <v>0.2392844615924237</v>
      </c>
      <c r="H18" s="53">
        <v>3893</v>
      </c>
      <c r="I18" s="54">
        <f>H18/$H$52</f>
        <v>0.2751820173888457</v>
      </c>
      <c r="J18" s="53">
        <v>3622</v>
      </c>
      <c r="K18" s="54">
        <f>J18/$J$52</f>
        <v>0.2650567142334431</v>
      </c>
      <c r="L18" s="53">
        <v>3234</v>
      </c>
      <c r="M18" s="54">
        <f>L18/$L$52</f>
        <v>0.25291311488230234</v>
      </c>
      <c r="N18" s="53">
        <v>2657</v>
      </c>
      <c r="O18" s="54">
        <f>N18/$N$52</f>
        <v>0.21895344046147508</v>
      </c>
      <c r="P18" s="53">
        <v>2339</v>
      </c>
      <c r="Q18" s="54">
        <f>P18/$P$52</f>
        <v>0.20917546056161687</v>
      </c>
      <c r="R18" s="42">
        <v>2219</v>
      </c>
      <c r="S18" s="43">
        <f>R18/$R$52</f>
        <v>0.1989777618364419</v>
      </c>
      <c r="T18" s="42">
        <v>2113</v>
      </c>
      <c r="U18" s="43">
        <f>T18/$T$52</f>
        <v>0.1965581395348837</v>
      </c>
      <c r="V18" s="32"/>
    </row>
    <row r="19" spans="2:22" ht="12" customHeight="1">
      <c r="B19" s="51"/>
      <c r="C19" s="52"/>
      <c r="D19" s="53"/>
      <c r="E19" s="54"/>
      <c r="F19" s="53"/>
      <c r="G19" s="54"/>
      <c r="H19" s="53"/>
      <c r="I19" s="54"/>
      <c r="J19" s="53"/>
      <c r="K19" s="54"/>
      <c r="L19" s="53"/>
      <c r="M19" s="54"/>
      <c r="N19" s="53"/>
      <c r="O19" s="54"/>
      <c r="P19" s="53"/>
      <c r="Q19" s="54"/>
      <c r="R19" s="42"/>
      <c r="S19" s="43"/>
      <c r="T19" s="42"/>
      <c r="U19" s="43"/>
      <c r="V19" s="32"/>
    </row>
    <row r="20" spans="2:22" ht="24" customHeight="1">
      <c r="B20" s="11" t="s">
        <v>15</v>
      </c>
      <c r="C20" s="12"/>
      <c r="D20" s="8">
        <f>SUBTOTAL(9,D21:D51)</f>
        <v>5619</v>
      </c>
      <c r="E20" s="9">
        <f>SUBTOTAL(9,E21:E51)</f>
        <v>0.38848174778761063</v>
      </c>
      <c r="F20" s="8">
        <f>SUBTOTAL(9,F21:F50)</f>
        <v>5527</v>
      </c>
      <c r="G20" s="9">
        <f>SUBTOTAL(9,G21:G50)</f>
        <v>0.38772360575236753</v>
      </c>
      <c r="H20" s="8">
        <f aca="true" t="shared" si="4" ref="H20:Q20">SUBTOTAL(9,H21:H50)</f>
        <v>5637</v>
      </c>
      <c r="I20" s="9">
        <f t="shared" si="4"/>
        <v>0.39845903725171417</v>
      </c>
      <c r="J20" s="8">
        <f t="shared" si="4"/>
        <v>6018</v>
      </c>
      <c r="K20" s="9">
        <f t="shared" si="4"/>
        <v>0.44039517014270035</v>
      </c>
      <c r="L20" s="8">
        <f t="shared" si="4"/>
        <v>6142</v>
      </c>
      <c r="M20" s="9">
        <f t="shared" si="4"/>
        <v>0.480331586767811</v>
      </c>
      <c r="N20" s="8">
        <f t="shared" si="4"/>
        <v>6468</v>
      </c>
      <c r="O20" s="9">
        <f t="shared" si="4"/>
        <v>0.5330037082818294</v>
      </c>
      <c r="P20" s="8">
        <f t="shared" si="4"/>
        <v>6227</v>
      </c>
      <c r="Q20" s="10">
        <f t="shared" si="4"/>
        <v>0.5568771239492041</v>
      </c>
      <c r="R20" s="25">
        <f>SUBTOTAL(9,R21:R50)</f>
        <v>6306</v>
      </c>
      <c r="S20" s="26">
        <f>SUBTOTAL(9,S21:S50)</f>
        <v>0.5654591104734578</v>
      </c>
      <c r="T20" s="25">
        <f>SUBTOTAL(9,T21:T50)</f>
        <v>6158</v>
      </c>
      <c r="U20" s="26">
        <f>SUBTOTAL(9,U21:U50)</f>
        <v>0.5728372093023256</v>
      </c>
      <c r="V20" s="31"/>
    </row>
    <row r="21" spans="2:22" ht="12" customHeight="1">
      <c r="B21" s="51"/>
      <c r="C21" s="55" t="s">
        <v>29</v>
      </c>
      <c r="D21" s="53">
        <v>62</v>
      </c>
      <c r="E21" s="54">
        <f>D21/$D$52</f>
        <v>0.004286504424778761</v>
      </c>
      <c r="F21" s="53">
        <f>46+8</f>
        <v>54</v>
      </c>
      <c r="G21" s="54">
        <f>F21/$F$52</f>
        <v>0.0037881445106980006</v>
      </c>
      <c r="H21" s="53">
        <v>55</v>
      </c>
      <c r="I21" s="54">
        <f>H21/$H$52</f>
        <v>0.0038877500530147733</v>
      </c>
      <c r="J21" s="53">
        <v>70</v>
      </c>
      <c r="K21" s="54">
        <f>J21/$J$52</f>
        <v>0.005122575923893158</v>
      </c>
      <c r="L21" s="53">
        <v>64</v>
      </c>
      <c r="M21" s="54">
        <f>L21/$L$52</f>
        <v>0.005005083287714085</v>
      </c>
      <c r="N21" s="53">
        <v>49</v>
      </c>
      <c r="O21" s="54">
        <f>N21/$N$52</f>
        <v>0.00403790688092295</v>
      </c>
      <c r="P21" s="53">
        <v>38</v>
      </c>
      <c r="Q21" s="54">
        <f>P21/$P$52</f>
        <v>0.0033983187265247718</v>
      </c>
      <c r="R21" s="42">
        <v>40</v>
      </c>
      <c r="S21" s="43">
        <f>R21/$R$52</f>
        <v>0.003586800573888092</v>
      </c>
      <c r="T21" s="42">
        <v>37</v>
      </c>
      <c r="U21" s="43">
        <f>T21/$T$52</f>
        <v>0.003441860465116279</v>
      </c>
      <c r="V21" s="32"/>
    </row>
    <row r="22" spans="2:22" ht="12" customHeight="1">
      <c r="B22" s="51"/>
      <c r="C22" s="55"/>
      <c r="D22" s="53"/>
      <c r="E22" s="54"/>
      <c r="F22" s="53"/>
      <c r="G22" s="54"/>
      <c r="H22" s="53"/>
      <c r="I22" s="54"/>
      <c r="J22" s="53"/>
      <c r="K22" s="54"/>
      <c r="L22" s="53"/>
      <c r="M22" s="54"/>
      <c r="N22" s="53"/>
      <c r="O22" s="54"/>
      <c r="P22" s="53"/>
      <c r="Q22" s="54"/>
      <c r="R22" s="42"/>
      <c r="S22" s="43"/>
      <c r="T22" s="42"/>
      <c r="U22" s="43"/>
      <c r="V22" s="32"/>
    </row>
    <row r="23" spans="2:22" ht="12" customHeight="1">
      <c r="B23" s="51"/>
      <c r="C23" s="55" t="s">
        <v>30</v>
      </c>
      <c r="D23" s="53">
        <v>596</v>
      </c>
      <c r="E23" s="54">
        <f>D23/$D$52</f>
        <v>0.04120575221238938</v>
      </c>
      <c r="F23" s="53">
        <f>353+159</f>
        <v>512</v>
      </c>
      <c r="G23" s="54">
        <f>F23/$F$52</f>
        <v>0.03591722202735882</v>
      </c>
      <c r="H23" s="53">
        <v>505</v>
      </c>
      <c r="I23" s="54">
        <f>H23/$H$52</f>
        <v>0.03569661412313565</v>
      </c>
      <c r="J23" s="53">
        <v>550</v>
      </c>
      <c r="K23" s="54">
        <f>J23/$J$52</f>
        <v>0.040248810830589093</v>
      </c>
      <c r="L23" s="53">
        <v>601</v>
      </c>
      <c r="M23" s="54">
        <f>L23/$L$52</f>
        <v>0.047000860248690074</v>
      </c>
      <c r="N23" s="56" t="s">
        <v>16</v>
      </c>
      <c r="O23" s="57" t="s">
        <v>16</v>
      </c>
      <c r="P23" s="58" t="s">
        <v>20</v>
      </c>
      <c r="Q23" s="57" t="s">
        <v>16</v>
      </c>
      <c r="R23" s="44" t="s">
        <v>20</v>
      </c>
      <c r="S23" s="45" t="s">
        <v>16</v>
      </c>
      <c r="T23" s="45" t="s">
        <v>16</v>
      </c>
      <c r="U23" s="45" t="s">
        <v>16</v>
      </c>
      <c r="V23" s="33"/>
    </row>
    <row r="24" spans="2:22" ht="12" customHeight="1">
      <c r="B24" s="51"/>
      <c r="C24" s="55"/>
      <c r="D24" s="53"/>
      <c r="E24" s="54"/>
      <c r="F24" s="53"/>
      <c r="G24" s="54"/>
      <c r="H24" s="53"/>
      <c r="I24" s="54"/>
      <c r="J24" s="53"/>
      <c r="K24" s="54"/>
      <c r="L24" s="53"/>
      <c r="M24" s="54"/>
      <c r="N24" s="56"/>
      <c r="O24" s="57"/>
      <c r="P24" s="56"/>
      <c r="Q24" s="57"/>
      <c r="R24" s="44"/>
      <c r="S24" s="45"/>
      <c r="T24" s="45"/>
      <c r="U24" s="45"/>
      <c r="V24" s="33"/>
    </row>
    <row r="25" spans="2:22" ht="12" customHeight="1">
      <c r="B25" s="51"/>
      <c r="C25" s="55" t="s">
        <v>19</v>
      </c>
      <c r="D25" s="59" t="s">
        <v>20</v>
      </c>
      <c r="E25" s="57" t="s">
        <v>16</v>
      </c>
      <c r="F25" s="59" t="s">
        <v>20</v>
      </c>
      <c r="G25" s="57" t="s">
        <v>16</v>
      </c>
      <c r="H25" s="56" t="s">
        <v>16</v>
      </c>
      <c r="I25" s="57" t="s">
        <v>16</v>
      </c>
      <c r="J25" s="56" t="s">
        <v>16</v>
      </c>
      <c r="K25" s="57" t="s">
        <v>16</v>
      </c>
      <c r="L25" s="56" t="s">
        <v>16</v>
      </c>
      <c r="M25" s="57" t="s">
        <v>16</v>
      </c>
      <c r="N25" s="53">
        <v>40</v>
      </c>
      <c r="O25" s="54">
        <f>N25/$N$52</f>
        <v>0.003296250515039143</v>
      </c>
      <c r="P25" s="53">
        <v>46</v>
      </c>
      <c r="Q25" s="54">
        <f>P25/$P$52</f>
        <v>0.004113754247898408</v>
      </c>
      <c r="R25" s="42">
        <v>43</v>
      </c>
      <c r="S25" s="43">
        <f>R25/$R$52</f>
        <v>0.0038558106169296986</v>
      </c>
      <c r="T25" s="42">
        <v>41</v>
      </c>
      <c r="U25" s="43">
        <f>T25/$T$52</f>
        <v>0.003813953488372093</v>
      </c>
      <c r="V25" s="32"/>
    </row>
    <row r="26" spans="2:22" ht="12" customHeight="1">
      <c r="B26" s="51"/>
      <c r="C26" s="55"/>
      <c r="D26" s="56"/>
      <c r="E26" s="57"/>
      <c r="F26" s="56"/>
      <c r="G26" s="57"/>
      <c r="H26" s="56"/>
      <c r="I26" s="57"/>
      <c r="J26" s="56"/>
      <c r="K26" s="57"/>
      <c r="L26" s="56"/>
      <c r="M26" s="57"/>
      <c r="N26" s="53"/>
      <c r="O26" s="54"/>
      <c r="P26" s="53"/>
      <c r="Q26" s="54"/>
      <c r="R26" s="42"/>
      <c r="S26" s="43"/>
      <c r="T26" s="42"/>
      <c r="U26" s="43"/>
      <c r="V26" s="32"/>
    </row>
    <row r="27" spans="2:22" ht="12" customHeight="1">
      <c r="B27" s="51"/>
      <c r="C27" s="60" t="s">
        <v>31</v>
      </c>
      <c r="D27" s="59" t="s">
        <v>20</v>
      </c>
      <c r="E27" s="57" t="s">
        <v>16</v>
      </c>
      <c r="F27" s="59" t="s">
        <v>20</v>
      </c>
      <c r="G27" s="57" t="s">
        <v>16</v>
      </c>
      <c r="H27" s="56" t="s">
        <v>16</v>
      </c>
      <c r="I27" s="57" t="s">
        <v>16</v>
      </c>
      <c r="J27" s="56" t="s">
        <v>16</v>
      </c>
      <c r="K27" s="57" t="s">
        <v>16</v>
      </c>
      <c r="L27" s="56" t="s">
        <v>16</v>
      </c>
      <c r="M27" s="57" t="s">
        <v>16</v>
      </c>
      <c r="N27" s="53">
        <v>505</v>
      </c>
      <c r="O27" s="54">
        <f>N27/$N$52</f>
        <v>0.04161516275236918</v>
      </c>
      <c r="P27" s="53">
        <v>507</v>
      </c>
      <c r="Q27" s="54">
        <f>P27/$P$52</f>
        <v>0.045340726167054195</v>
      </c>
      <c r="R27" s="42">
        <v>504</v>
      </c>
      <c r="S27" s="43">
        <f>R27/$R$52</f>
        <v>0.04519368723098996</v>
      </c>
      <c r="T27" s="42">
        <v>473</v>
      </c>
      <c r="U27" s="43">
        <f>T27/$T$52</f>
        <v>0.044</v>
      </c>
      <c r="V27" s="32"/>
    </row>
    <row r="28" spans="2:22" ht="12" customHeight="1">
      <c r="B28" s="51"/>
      <c r="C28" s="60"/>
      <c r="D28" s="56"/>
      <c r="E28" s="57"/>
      <c r="F28" s="56"/>
      <c r="G28" s="57"/>
      <c r="H28" s="56"/>
      <c r="I28" s="57"/>
      <c r="J28" s="56"/>
      <c r="K28" s="57"/>
      <c r="L28" s="56"/>
      <c r="M28" s="57"/>
      <c r="N28" s="53"/>
      <c r="O28" s="54"/>
      <c r="P28" s="53"/>
      <c r="Q28" s="54"/>
      <c r="R28" s="42"/>
      <c r="S28" s="43"/>
      <c r="T28" s="42"/>
      <c r="U28" s="43"/>
      <c r="V28" s="32"/>
    </row>
    <row r="29" spans="2:22" ht="12" customHeight="1">
      <c r="B29" s="51"/>
      <c r="C29" s="60" t="s">
        <v>32</v>
      </c>
      <c r="D29" s="53">
        <v>2447</v>
      </c>
      <c r="E29" s="54">
        <f>D29/$D$52</f>
        <v>0.16917865044247787</v>
      </c>
      <c r="F29" s="53">
        <f>1892+605</f>
        <v>2497</v>
      </c>
      <c r="G29" s="54">
        <f>F29/$F$52</f>
        <v>0.17516660820764643</v>
      </c>
      <c r="H29" s="53">
        <v>2376</v>
      </c>
      <c r="I29" s="54">
        <f>H29/$H$52</f>
        <v>0.1679508022902382</v>
      </c>
      <c r="J29" s="53">
        <v>2393</v>
      </c>
      <c r="K29" s="54">
        <f>J29/$J$52</f>
        <v>0.17511891694109039</v>
      </c>
      <c r="L29" s="53">
        <v>2237</v>
      </c>
      <c r="M29" s="54">
        <f>L29/$L$52</f>
        <v>0.17494330179088136</v>
      </c>
      <c r="N29" s="53">
        <v>1992</v>
      </c>
      <c r="O29" s="54">
        <f>N29/$N$52</f>
        <v>0.16415327564894933</v>
      </c>
      <c r="P29" s="53">
        <v>1774</v>
      </c>
      <c r="Q29" s="54">
        <f>P29/$P$52</f>
        <v>0.15864782686460382</v>
      </c>
      <c r="R29" s="42">
        <v>1614</v>
      </c>
      <c r="S29" s="43">
        <f>R29/$R$52</f>
        <v>0.1447274031563845</v>
      </c>
      <c r="T29" s="42">
        <v>1476</v>
      </c>
      <c r="U29" s="43">
        <f>T29/$T$52</f>
        <v>0.13730232558139535</v>
      </c>
      <c r="V29" s="32"/>
    </row>
    <row r="30" spans="2:22" ht="12" customHeight="1">
      <c r="B30" s="51"/>
      <c r="C30" s="60"/>
      <c r="D30" s="53"/>
      <c r="E30" s="54"/>
      <c r="F30" s="53"/>
      <c r="G30" s="54"/>
      <c r="H30" s="53"/>
      <c r="I30" s="54"/>
      <c r="J30" s="53"/>
      <c r="K30" s="54"/>
      <c r="L30" s="53"/>
      <c r="M30" s="54"/>
      <c r="N30" s="53"/>
      <c r="O30" s="54"/>
      <c r="P30" s="53"/>
      <c r="Q30" s="54"/>
      <c r="R30" s="42"/>
      <c r="S30" s="43"/>
      <c r="T30" s="42"/>
      <c r="U30" s="43"/>
      <c r="V30" s="32"/>
    </row>
    <row r="31" spans="2:22" ht="12" customHeight="1">
      <c r="B31" s="51"/>
      <c r="C31" s="60" t="s">
        <v>33</v>
      </c>
      <c r="D31" s="53">
        <v>195</v>
      </c>
      <c r="E31" s="54">
        <f>D31/$D$52</f>
        <v>0.01348174778761062</v>
      </c>
      <c r="F31" s="53">
        <f>154+51</f>
        <v>205</v>
      </c>
      <c r="G31" s="54">
        <f>F31/$F$52</f>
        <v>0.014380918975797966</v>
      </c>
      <c r="H31" s="53">
        <v>191</v>
      </c>
      <c r="I31" s="54">
        <f>H31/$H$52</f>
        <v>0.013501095638651305</v>
      </c>
      <c r="J31" s="53">
        <v>191</v>
      </c>
      <c r="K31" s="54">
        <f>J31/$J$52</f>
        <v>0.01397731430662276</v>
      </c>
      <c r="L31" s="53">
        <v>200</v>
      </c>
      <c r="M31" s="54">
        <f>L31/$L$52</f>
        <v>0.015640885274106515</v>
      </c>
      <c r="N31" s="53">
        <v>166</v>
      </c>
      <c r="O31" s="54">
        <f>N31/$N$52</f>
        <v>0.013679439637412444</v>
      </c>
      <c r="P31" s="53">
        <v>159</v>
      </c>
      <c r="Q31" s="54">
        <f>P31/$P$52</f>
        <v>0.01421928098730102</v>
      </c>
      <c r="R31" s="42">
        <v>153</v>
      </c>
      <c r="S31" s="43">
        <f>R31/$R$52</f>
        <v>0.013719512195121951</v>
      </c>
      <c r="T31" s="42">
        <v>137</v>
      </c>
      <c r="U31" s="43">
        <f>T31/$T$52</f>
        <v>0.012744186046511627</v>
      </c>
      <c r="V31" s="32"/>
    </row>
    <row r="32" spans="2:22" ht="12" customHeight="1">
      <c r="B32" s="51"/>
      <c r="C32" s="60"/>
      <c r="D32" s="53"/>
      <c r="E32" s="54"/>
      <c r="F32" s="53"/>
      <c r="G32" s="54"/>
      <c r="H32" s="53"/>
      <c r="I32" s="54"/>
      <c r="J32" s="53"/>
      <c r="K32" s="54"/>
      <c r="L32" s="53"/>
      <c r="M32" s="54"/>
      <c r="N32" s="53"/>
      <c r="O32" s="54"/>
      <c r="P32" s="53"/>
      <c r="Q32" s="54"/>
      <c r="R32" s="42"/>
      <c r="S32" s="43"/>
      <c r="T32" s="42"/>
      <c r="U32" s="43"/>
      <c r="V32" s="32"/>
    </row>
    <row r="33" spans="2:22" ht="12" customHeight="1">
      <c r="B33" s="51"/>
      <c r="C33" s="60" t="s">
        <v>34</v>
      </c>
      <c r="D33" s="53">
        <v>12</v>
      </c>
      <c r="E33" s="54">
        <f>D33/$D$52</f>
        <v>0.000829646017699115</v>
      </c>
      <c r="F33" s="53">
        <f>9+2</f>
        <v>11</v>
      </c>
      <c r="G33" s="54">
        <f>F33/$F$52</f>
        <v>0.0007716590669940372</v>
      </c>
      <c r="H33" s="53">
        <v>10</v>
      </c>
      <c r="I33" s="54">
        <f>H33/$H$52</f>
        <v>0.0007068636460026861</v>
      </c>
      <c r="J33" s="53">
        <v>15</v>
      </c>
      <c r="K33" s="54">
        <f>J33/$J$52</f>
        <v>0.0010976948408342481</v>
      </c>
      <c r="L33" s="53">
        <v>15</v>
      </c>
      <c r="M33" s="54">
        <f>L33/$L$52</f>
        <v>0.0011730663955579887</v>
      </c>
      <c r="N33" s="53">
        <v>26</v>
      </c>
      <c r="O33" s="54">
        <f>N33/$N$52</f>
        <v>0.002142562834775443</v>
      </c>
      <c r="P33" s="53">
        <v>66</v>
      </c>
      <c r="Q33" s="54">
        <f>P33/$P$52</f>
        <v>0.005902343051332499</v>
      </c>
      <c r="R33" s="42">
        <v>64</v>
      </c>
      <c r="S33" s="43">
        <f>R33/$R$52</f>
        <v>0.005738880918220947</v>
      </c>
      <c r="T33" s="42">
        <v>62</v>
      </c>
      <c r="U33" s="43">
        <f>T33/$T$52</f>
        <v>0.005767441860465117</v>
      </c>
      <c r="V33" s="32"/>
    </row>
    <row r="34" spans="2:22" ht="12" customHeight="1">
      <c r="B34" s="51"/>
      <c r="C34" s="60"/>
      <c r="D34" s="53"/>
      <c r="E34" s="54"/>
      <c r="F34" s="53"/>
      <c r="G34" s="54"/>
      <c r="H34" s="53"/>
      <c r="I34" s="54"/>
      <c r="J34" s="53"/>
      <c r="K34" s="54"/>
      <c r="L34" s="53"/>
      <c r="M34" s="54"/>
      <c r="N34" s="53"/>
      <c r="O34" s="54"/>
      <c r="P34" s="53"/>
      <c r="Q34" s="54"/>
      <c r="R34" s="42"/>
      <c r="S34" s="43"/>
      <c r="T34" s="42"/>
      <c r="U34" s="43"/>
      <c r="V34" s="32"/>
    </row>
    <row r="35" spans="2:22" ht="12" customHeight="1">
      <c r="B35" s="51"/>
      <c r="C35" s="60" t="s">
        <v>35</v>
      </c>
      <c r="D35" s="59" t="s">
        <v>36</v>
      </c>
      <c r="E35" s="57" t="s">
        <v>16</v>
      </c>
      <c r="F35" s="59" t="s">
        <v>36</v>
      </c>
      <c r="G35" s="57" t="s">
        <v>16</v>
      </c>
      <c r="H35" s="56" t="s">
        <v>16</v>
      </c>
      <c r="I35" s="57" t="s">
        <v>16</v>
      </c>
      <c r="J35" s="56" t="s">
        <v>16</v>
      </c>
      <c r="K35" s="57" t="s">
        <v>16</v>
      </c>
      <c r="L35" s="56" t="s">
        <v>16</v>
      </c>
      <c r="M35" s="57" t="s">
        <v>16</v>
      </c>
      <c r="N35" s="56" t="s">
        <v>16</v>
      </c>
      <c r="O35" s="56" t="s">
        <v>16</v>
      </c>
      <c r="P35" s="53">
        <v>177</v>
      </c>
      <c r="Q35" s="54">
        <f>P35/$P$52</f>
        <v>0.0158290109103917</v>
      </c>
      <c r="R35" s="42">
        <v>154</v>
      </c>
      <c r="S35" s="43">
        <f>R35/$R$52</f>
        <v>0.013809182209469154</v>
      </c>
      <c r="T35" s="42">
        <v>170</v>
      </c>
      <c r="U35" s="43">
        <f>T35/$T$52</f>
        <v>0.01581395348837209</v>
      </c>
      <c r="V35" s="32"/>
    </row>
    <row r="36" spans="2:22" ht="12" customHeight="1">
      <c r="B36" s="51"/>
      <c r="C36" s="60"/>
      <c r="D36" s="56"/>
      <c r="E36" s="57"/>
      <c r="F36" s="56"/>
      <c r="G36" s="57"/>
      <c r="H36" s="56"/>
      <c r="I36" s="57"/>
      <c r="J36" s="56"/>
      <c r="K36" s="57"/>
      <c r="L36" s="56"/>
      <c r="M36" s="57"/>
      <c r="N36" s="56"/>
      <c r="O36" s="56"/>
      <c r="P36" s="53"/>
      <c r="Q36" s="54"/>
      <c r="R36" s="42"/>
      <c r="S36" s="43"/>
      <c r="T36" s="42"/>
      <c r="U36" s="43"/>
      <c r="V36" s="32"/>
    </row>
    <row r="37" spans="2:22" ht="12" customHeight="1">
      <c r="B37" s="51"/>
      <c r="C37" s="60" t="s">
        <v>37</v>
      </c>
      <c r="D37" s="59" t="s">
        <v>36</v>
      </c>
      <c r="E37" s="57" t="s">
        <v>16</v>
      </c>
      <c r="F37" s="59" t="s">
        <v>36</v>
      </c>
      <c r="G37" s="57" t="s">
        <v>16</v>
      </c>
      <c r="H37" s="56" t="s">
        <v>16</v>
      </c>
      <c r="I37" s="57" t="s">
        <v>16</v>
      </c>
      <c r="J37" s="56" t="s">
        <v>16</v>
      </c>
      <c r="K37" s="57" t="s">
        <v>16</v>
      </c>
      <c r="L37" s="56" t="s">
        <v>16</v>
      </c>
      <c r="M37" s="57" t="s">
        <v>16</v>
      </c>
      <c r="N37" s="53">
        <v>320</v>
      </c>
      <c r="O37" s="54">
        <f>N37/$N$52</f>
        <v>0.026370004120313144</v>
      </c>
      <c r="P37" s="53">
        <v>375</v>
      </c>
      <c r="Q37" s="54">
        <f>P37/$P$52</f>
        <v>0.0335360400643892</v>
      </c>
      <c r="R37" s="42">
        <v>390</v>
      </c>
      <c r="S37" s="43">
        <f>R37/$R$52</f>
        <v>0.0349713055954089</v>
      </c>
      <c r="T37" s="42">
        <v>338</v>
      </c>
      <c r="U37" s="43">
        <f>T37/$T$52</f>
        <v>0.03144186046511628</v>
      </c>
      <c r="V37" s="32"/>
    </row>
    <row r="38" spans="2:22" ht="12" customHeight="1">
      <c r="B38" s="51"/>
      <c r="C38" s="60"/>
      <c r="D38" s="56"/>
      <c r="E38" s="57"/>
      <c r="F38" s="56"/>
      <c r="G38" s="57"/>
      <c r="H38" s="56"/>
      <c r="I38" s="57"/>
      <c r="J38" s="56"/>
      <c r="K38" s="57"/>
      <c r="L38" s="56"/>
      <c r="M38" s="57"/>
      <c r="N38" s="53"/>
      <c r="O38" s="54"/>
      <c r="P38" s="53"/>
      <c r="Q38" s="54"/>
      <c r="R38" s="42"/>
      <c r="S38" s="43"/>
      <c r="T38" s="42"/>
      <c r="U38" s="43"/>
      <c r="V38" s="32"/>
    </row>
    <row r="39" spans="2:22" ht="12" customHeight="1">
      <c r="B39" s="51"/>
      <c r="C39" s="60" t="s">
        <v>38</v>
      </c>
      <c r="D39" s="59" t="s">
        <v>36</v>
      </c>
      <c r="E39" s="57" t="s">
        <v>16</v>
      </c>
      <c r="F39" s="59" t="s">
        <v>36</v>
      </c>
      <c r="G39" s="57" t="s">
        <v>16</v>
      </c>
      <c r="H39" s="56" t="s">
        <v>16</v>
      </c>
      <c r="I39" s="57" t="s">
        <v>16</v>
      </c>
      <c r="J39" s="56" t="s">
        <v>16</v>
      </c>
      <c r="K39" s="57" t="s">
        <v>16</v>
      </c>
      <c r="L39" s="56" t="s">
        <v>16</v>
      </c>
      <c r="M39" s="57" t="s">
        <v>16</v>
      </c>
      <c r="N39" s="57" t="s">
        <v>16</v>
      </c>
      <c r="O39" s="57" t="s">
        <v>16</v>
      </c>
      <c r="P39" s="53">
        <v>387</v>
      </c>
      <c r="Q39" s="54">
        <f>P39/$P$52</f>
        <v>0.03460919334644965</v>
      </c>
      <c r="R39" s="42">
        <v>379</v>
      </c>
      <c r="S39" s="43">
        <f>R39/$R$52</f>
        <v>0.03398493543758967</v>
      </c>
      <c r="T39" s="42">
        <v>338</v>
      </c>
      <c r="U39" s="43">
        <f>T39/$T$52</f>
        <v>0.03144186046511628</v>
      </c>
      <c r="V39" s="32"/>
    </row>
    <row r="40" spans="2:22" ht="12" customHeight="1">
      <c r="B40" s="51"/>
      <c r="C40" s="60"/>
      <c r="D40" s="56"/>
      <c r="E40" s="57"/>
      <c r="F40" s="56"/>
      <c r="G40" s="57"/>
      <c r="H40" s="56"/>
      <c r="I40" s="57"/>
      <c r="J40" s="56"/>
      <c r="K40" s="57"/>
      <c r="L40" s="56"/>
      <c r="M40" s="57"/>
      <c r="N40" s="57"/>
      <c r="O40" s="57"/>
      <c r="P40" s="53"/>
      <c r="Q40" s="54"/>
      <c r="R40" s="42"/>
      <c r="S40" s="43"/>
      <c r="T40" s="42"/>
      <c r="U40" s="43"/>
      <c r="V40" s="32"/>
    </row>
    <row r="41" spans="2:22" ht="12" customHeight="1">
      <c r="B41" s="51"/>
      <c r="C41" s="60" t="s">
        <v>39</v>
      </c>
      <c r="D41" s="56" t="s">
        <v>16</v>
      </c>
      <c r="E41" s="57" t="s">
        <v>16</v>
      </c>
      <c r="F41" s="56" t="s">
        <v>16</v>
      </c>
      <c r="G41" s="57" t="s">
        <v>16</v>
      </c>
      <c r="H41" s="56" t="s">
        <v>16</v>
      </c>
      <c r="I41" s="57" t="s">
        <v>16</v>
      </c>
      <c r="J41" s="56" t="s">
        <v>16</v>
      </c>
      <c r="K41" s="57" t="s">
        <v>16</v>
      </c>
      <c r="L41" s="56" t="s">
        <v>16</v>
      </c>
      <c r="M41" s="57" t="s">
        <v>16</v>
      </c>
      <c r="N41" s="53">
        <v>395</v>
      </c>
      <c r="O41" s="54">
        <f>N41/$N$52</f>
        <v>0.032550473836011534</v>
      </c>
      <c r="P41" s="53">
        <v>380</v>
      </c>
      <c r="Q41" s="54">
        <f>P41/$P$52</f>
        <v>0.03398318726524772</v>
      </c>
      <c r="R41" s="42">
        <v>391</v>
      </c>
      <c r="S41" s="43">
        <f>R41/$R$52</f>
        <v>0.0350609756097561</v>
      </c>
      <c r="T41" s="42">
        <v>372</v>
      </c>
      <c r="U41" s="43">
        <f>T41/$T$52</f>
        <v>0.0346046511627907</v>
      </c>
      <c r="V41" s="32"/>
    </row>
    <row r="42" spans="2:22" ht="12" customHeight="1">
      <c r="B42" s="51"/>
      <c r="C42" s="60"/>
      <c r="D42" s="56"/>
      <c r="E42" s="57"/>
      <c r="F42" s="56"/>
      <c r="G42" s="57"/>
      <c r="H42" s="56"/>
      <c r="I42" s="57"/>
      <c r="J42" s="56"/>
      <c r="K42" s="57"/>
      <c r="L42" s="56"/>
      <c r="M42" s="57"/>
      <c r="N42" s="53"/>
      <c r="O42" s="54"/>
      <c r="P42" s="53"/>
      <c r="Q42" s="54"/>
      <c r="R42" s="42"/>
      <c r="S42" s="43"/>
      <c r="T42" s="42"/>
      <c r="U42" s="43"/>
      <c r="V42" s="32"/>
    </row>
    <row r="43" spans="2:22" ht="12" customHeight="1">
      <c r="B43" s="51"/>
      <c r="C43" s="60" t="s">
        <v>40</v>
      </c>
      <c r="D43" s="56" t="s">
        <v>16</v>
      </c>
      <c r="E43" s="57" t="s">
        <v>16</v>
      </c>
      <c r="F43" s="56" t="s">
        <v>16</v>
      </c>
      <c r="G43" s="57" t="s">
        <v>16</v>
      </c>
      <c r="H43" s="56" t="s">
        <v>16</v>
      </c>
      <c r="I43" s="57" t="s">
        <v>16</v>
      </c>
      <c r="J43" s="56" t="s">
        <v>16</v>
      </c>
      <c r="K43" s="57" t="s">
        <v>16</v>
      </c>
      <c r="L43" s="56" t="s">
        <v>16</v>
      </c>
      <c r="M43" s="57" t="s">
        <v>16</v>
      </c>
      <c r="N43" s="53">
        <v>981</v>
      </c>
      <c r="O43" s="54">
        <f>N43/$N$52</f>
        <v>0.08084054388133498</v>
      </c>
      <c r="P43" s="53">
        <v>1184</v>
      </c>
      <c r="Q43" s="54">
        <f>P43/$P$52</f>
        <v>0.10588445716329815</v>
      </c>
      <c r="R43" s="42">
        <v>1388</v>
      </c>
      <c r="S43" s="43">
        <f>R43/$R$52</f>
        <v>0.12446197991391679</v>
      </c>
      <c r="T43" s="42">
        <v>1493</v>
      </c>
      <c r="U43" s="43">
        <f>T43/$T$52</f>
        <v>0.13888372093023255</v>
      </c>
      <c r="V43" s="32"/>
    </row>
    <row r="44" spans="2:22" ht="12" customHeight="1">
      <c r="B44" s="51"/>
      <c r="C44" s="60"/>
      <c r="D44" s="56"/>
      <c r="E44" s="57"/>
      <c r="F44" s="56"/>
      <c r="G44" s="57"/>
      <c r="H44" s="56"/>
      <c r="I44" s="57"/>
      <c r="J44" s="56"/>
      <c r="K44" s="57"/>
      <c r="L44" s="56"/>
      <c r="M44" s="57"/>
      <c r="N44" s="53"/>
      <c r="O44" s="54"/>
      <c r="P44" s="53"/>
      <c r="Q44" s="54"/>
      <c r="R44" s="42"/>
      <c r="S44" s="43"/>
      <c r="T44" s="42"/>
      <c r="U44" s="43"/>
      <c r="V44" s="32"/>
    </row>
    <row r="45" spans="2:22" ht="12" customHeight="1">
      <c r="B45" s="51"/>
      <c r="C45" s="60" t="s">
        <v>41</v>
      </c>
      <c r="D45" s="56" t="s">
        <v>16</v>
      </c>
      <c r="E45" s="57" t="s">
        <v>16</v>
      </c>
      <c r="F45" s="56" t="s">
        <v>16</v>
      </c>
      <c r="G45" s="57" t="s">
        <v>16</v>
      </c>
      <c r="H45" s="56" t="s">
        <v>16</v>
      </c>
      <c r="I45" s="57" t="s">
        <v>16</v>
      </c>
      <c r="J45" s="56" t="s">
        <v>16</v>
      </c>
      <c r="K45" s="57" t="s">
        <v>16</v>
      </c>
      <c r="L45" s="56" t="s">
        <v>16</v>
      </c>
      <c r="M45" s="57" t="s">
        <v>16</v>
      </c>
      <c r="N45" s="53">
        <v>259</v>
      </c>
      <c r="O45" s="54">
        <f>N45/$N$52</f>
        <v>0.02134322208487845</v>
      </c>
      <c r="P45" s="53">
        <v>219</v>
      </c>
      <c r="Q45" s="54">
        <f>P45/$P$52</f>
        <v>0.019585047397603292</v>
      </c>
      <c r="R45" s="42">
        <v>263</v>
      </c>
      <c r="S45" s="43">
        <f>R45/$R$52</f>
        <v>0.023583213773314203</v>
      </c>
      <c r="T45" s="42">
        <v>244</v>
      </c>
      <c r="U45" s="43">
        <f>T45/$T$52</f>
        <v>0.022697674418604652</v>
      </c>
      <c r="V45" s="32"/>
    </row>
    <row r="46" spans="2:22" ht="12" customHeight="1">
      <c r="B46" s="51"/>
      <c r="C46" s="60"/>
      <c r="D46" s="56"/>
      <c r="E46" s="57"/>
      <c r="F46" s="56"/>
      <c r="G46" s="57"/>
      <c r="H46" s="56"/>
      <c r="I46" s="57"/>
      <c r="J46" s="56"/>
      <c r="K46" s="57"/>
      <c r="L46" s="56"/>
      <c r="M46" s="57"/>
      <c r="N46" s="53"/>
      <c r="O46" s="54"/>
      <c r="P46" s="53"/>
      <c r="Q46" s="54"/>
      <c r="R46" s="42"/>
      <c r="S46" s="43"/>
      <c r="T46" s="42"/>
      <c r="U46" s="43"/>
      <c r="V46" s="32"/>
    </row>
    <row r="47" spans="2:22" ht="12" customHeight="1">
      <c r="B47" s="51"/>
      <c r="C47" s="60" t="s">
        <v>42</v>
      </c>
      <c r="D47" s="53">
        <v>1876</v>
      </c>
      <c r="E47" s="54">
        <f>D47/$D$52</f>
        <v>0.1297013274336283</v>
      </c>
      <c r="F47" s="53">
        <f>1309+535</f>
        <v>1844</v>
      </c>
      <c r="G47" s="54">
        <f>F47/$F$52</f>
        <v>0.1293581199579095</v>
      </c>
      <c r="H47" s="53">
        <v>2049</v>
      </c>
      <c r="I47" s="54">
        <f>H47/$H$52</f>
        <v>0.14483636106595038</v>
      </c>
      <c r="J47" s="53">
        <v>2316</v>
      </c>
      <c r="K47" s="54">
        <f>J47/$J$52</f>
        <v>0.1694840834248079</v>
      </c>
      <c r="L47" s="53">
        <v>2571</v>
      </c>
      <c r="M47" s="54">
        <f>L47/$L$52</f>
        <v>0.20106358019863924</v>
      </c>
      <c r="N47" s="53">
        <v>1297</v>
      </c>
      <c r="O47" s="54">
        <f>N47/$N$52</f>
        <v>0.10688092295014422</v>
      </c>
      <c r="P47" s="53">
        <v>522</v>
      </c>
      <c r="Q47" s="54">
        <f>P47/$P$52</f>
        <v>0.04668216776962976</v>
      </c>
      <c r="R47" s="42">
        <v>545</v>
      </c>
      <c r="S47" s="43">
        <f>R47/$R$52</f>
        <v>0.048870157819225254</v>
      </c>
      <c r="T47" s="42">
        <v>590</v>
      </c>
      <c r="U47" s="43">
        <f>T47/$T$52</f>
        <v>0.05488372093023256</v>
      </c>
      <c r="V47" s="32"/>
    </row>
    <row r="48" spans="2:22" ht="12" customHeight="1">
      <c r="B48" s="51"/>
      <c r="C48" s="60"/>
      <c r="D48" s="53"/>
      <c r="E48" s="54"/>
      <c r="F48" s="53"/>
      <c r="G48" s="54"/>
      <c r="H48" s="53"/>
      <c r="I48" s="54"/>
      <c r="J48" s="53"/>
      <c r="K48" s="54"/>
      <c r="L48" s="53"/>
      <c r="M48" s="54"/>
      <c r="N48" s="53"/>
      <c r="O48" s="54"/>
      <c r="P48" s="53"/>
      <c r="Q48" s="54"/>
      <c r="R48" s="42"/>
      <c r="S48" s="43"/>
      <c r="T48" s="42"/>
      <c r="U48" s="43"/>
      <c r="V48" s="32"/>
    </row>
    <row r="49" spans="2:22" ht="12" customHeight="1">
      <c r="B49" s="51"/>
      <c r="C49" s="60" t="s">
        <v>43</v>
      </c>
      <c r="D49" s="53">
        <v>428</v>
      </c>
      <c r="E49" s="54">
        <f>D49/$D$52</f>
        <v>0.02959070796460177</v>
      </c>
      <c r="F49" s="53">
        <f>271+133</f>
        <v>404</v>
      </c>
      <c r="G49" s="54">
        <f>F49/$F$52</f>
        <v>0.02834093300596282</v>
      </c>
      <c r="H49" s="53">
        <v>451</v>
      </c>
      <c r="I49" s="54">
        <f>H49/$H$52</f>
        <v>0.03187955043472114</v>
      </c>
      <c r="J49" s="53">
        <v>483</v>
      </c>
      <c r="K49" s="54">
        <f>J49/$J$52</f>
        <v>0.03534577387486279</v>
      </c>
      <c r="L49" s="53">
        <v>454</v>
      </c>
      <c r="M49" s="54">
        <f>L49/$L$52</f>
        <v>0.03550480957222179</v>
      </c>
      <c r="N49" s="53">
        <v>438</v>
      </c>
      <c r="O49" s="54">
        <f>N49/$N$52</f>
        <v>0.03609394313967861</v>
      </c>
      <c r="P49" s="53">
        <v>393</v>
      </c>
      <c r="Q49" s="54">
        <f>P49/$P$52</f>
        <v>0.035145769987479876</v>
      </c>
      <c r="R49" s="42">
        <v>378</v>
      </c>
      <c r="S49" s="43">
        <f>R49/$R$52</f>
        <v>0.03389526542324247</v>
      </c>
      <c r="T49" s="42">
        <v>387</v>
      </c>
      <c r="U49" s="43">
        <f>T49/$T$52</f>
        <v>0.036</v>
      </c>
      <c r="V49" s="32"/>
    </row>
    <row r="50" spans="2:22" ht="12" customHeight="1">
      <c r="B50" s="51"/>
      <c r="C50" s="60"/>
      <c r="D50" s="53"/>
      <c r="E50" s="54"/>
      <c r="F50" s="53"/>
      <c r="G50" s="54"/>
      <c r="H50" s="53"/>
      <c r="I50" s="54"/>
      <c r="J50" s="53"/>
      <c r="K50" s="54"/>
      <c r="L50" s="53"/>
      <c r="M50" s="54"/>
      <c r="N50" s="53"/>
      <c r="O50" s="54"/>
      <c r="P50" s="53"/>
      <c r="Q50" s="54"/>
      <c r="R50" s="42"/>
      <c r="S50" s="43"/>
      <c r="T50" s="42"/>
      <c r="U50" s="43"/>
      <c r="V50" s="32"/>
    </row>
    <row r="51" spans="2:22" ht="24" customHeight="1" thickBot="1">
      <c r="B51" s="13" t="s">
        <v>17</v>
      </c>
      <c r="C51" s="14"/>
      <c r="D51" s="15">
        <v>3</v>
      </c>
      <c r="E51" s="16">
        <f>D51/$D$52</f>
        <v>0.00020741150442477876</v>
      </c>
      <c r="F51" s="15">
        <f>2+3</f>
        <v>5</v>
      </c>
      <c r="G51" s="16">
        <f>F51/$F$52</f>
        <v>0.00035075412136092597</v>
      </c>
      <c r="H51" s="15">
        <v>7</v>
      </c>
      <c r="I51" s="16">
        <f>H51/$H$52</f>
        <v>0.0004948045522018803</v>
      </c>
      <c r="J51" s="15">
        <v>17</v>
      </c>
      <c r="K51" s="16">
        <f>J51/$J$52</f>
        <v>0.0012440541529454812</v>
      </c>
      <c r="L51" s="15">
        <v>5</v>
      </c>
      <c r="M51" s="16">
        <f>L51/$L$52</f>
        <v>0.0003910221318526629</v>
      </c>
      <c r="N51" s="15">
        <v>20</v>
      </c>
      <c r="O51" s="16">
        <f>N51/$N$52</f>
        <v>0.0016481252575195715</v>
      </c>
      <c r="P51" s="15">
        <v>31</v>
      </c>
      <c r="Q51" s="16">
        <f>P51/$P$52</f>
        <v>0.00277231264532284</v>
      </c>
      <c r="R51" s="27">
        <v>112</v>
      </c>
      <c r="S51" s="28">
        <f>R51/$R$52</f>
        <v>0.010043041606886656</v>
      </c>
      <c r="T51" s="27">
        <v>164</v>
      </c>
      <c r="U51" s="28">
        <f>T51/$T$52</f>
        <v>0.015255813953488372</v>
      </c>
      <c r="V51" s="34"/>
    </row>
    <row r="52" spans="2:22" ht="27" customHeight="1" thickBot="1">
      <c r="B52" s="61" t="s">
        <v>18</v>
      </c>
      <c r="C52" s="61"/>
      <c r="D52" s="17">
        <f>SUM(D6,D13,D20)</f>
        <v>14464</v>
      </c>
      <c r="E52" s="18">
        <f>SUM(E6,E13,E20)</f>
        <v>1</v>
      </c>
      <c r="F52" s="17">
        <f>SUM(F6,F13,F20,F51)</f>
        <v>14255</v>
      </c>
      <c r="G52" s="18">
        <f>SUM(G6,G13,G20,G51)</f>
        <v>0.9999999999999999</v>
      </c>
      <c r="H52" s="17">
        <f aca="true" t="shared" si="5" ref="H52:P52">SUM(H6,H13,H20,H51)</f>
        <v>14147</v>
      </c>
      <c r="I52" s="18">
        <f t="shared" si="5"/>
        <v>1</v>
      </c>
      <c r="J52" s="17">
        <f t="shared" si="5"/>
        <v>13665</v>
      </c>
      <c r="K52" s="18">
        <f t="shared" si="5"/>
        <v>1</v>
      </c>
      <c r="L52" s="17">
        <f t="shared" si="5"/>
        <v>12787</v>
      </c>
      <c r="M52" s="18">
        <f t="shared" si="5"/>
        <v>1</v>
      </c>
      <c r="N52" s="17">
        <f t="shared" si="5"/>
        <v>12135</v>
      </c>
      <c r="O52" s="18">
        <f t="shared" si="5"/>
        <v>1</v>
      </c>
      <c r="P52" s="17">
        <f t="shared" si="5"/>
        <v>11182</v>
      </c>
      <c r="Q52" s="18">
        <f>SUM(Q6,Q13,Q20,Q51)</f>
        <v>1</v>
      </c>
      <c r="R52" s="23">
        <f>SUM(R6,R13,R20,R51)</f>
        <v>11152</v>
      </c>
      <c r="S52" s="24">
        <f>SUM(S6,S13,S20,S51)</f>
        <v>1</v>
      </c>
      <c r="T52" s="23">
        <f>SUM(T6,T13,T20,T51)</f>
        <v>10750</v>
      </c>
      <c r="U52" s="24">
        <f>SUM(U6,U13,U20,U51)</f>
        <v>1</v>
      </c>
      <c r="V52" s="35"/>
    </row>
    <row r="53" spans="2:15" ht="13.5">
      <c r="B53" t="s">
        <v>21</v>
      </c>
      <c r="C53" s="4"/>
      <c r="O53" s="3"/>
    </row>
    <row r="75" ht="13.5">
      <c r="D75" t="s">
        <v>44</v>
      </c>
    </row>
    <row r="76" spans="4:13" ht="13.5" customHeight="1">
      <c r="D76" s="19"/>
      <c r="E76" s="20" t="s">
        <v>55</v>
      </c>
      <c r="F76" s="20" t="s">
        <v>45</v>
      </c>
      <c r="G76" s="20" t="s">
        <v>46</v>
      </c>
      <c r="H76" s="20" t="s">
        <v>47</v>
      </c>
      <c r="I76" s="20" t="s">
        <v>48</v>
      </c>
      <c r="J76" s="20" t="s">
        <v>49</v>
      </c>
      <c r="K76" s="20" t="s">
        <v>50</v>
      </c>
      <c r="L76" s="20" t="s">
        <v>23</v>
      </c>
      <c r="M76" s="20" t="s">
        <v>56</v>
      </c>
    </row>
    <row r="77" spans="4:13" ht="13.5">
      <c r="D77" s="20" t="s">
        <v>51</v>
      </c>
      <c r="E77" s="21">
        <v>0.299</v>
      </c>
      <c r="F77" s="21">
        <v>0.266</v>
      </c>
      <c r="G77" s="21">
        <v>0.218</v>
      </c>
      <c r="H77" s="21">
        <v>0.167</v>
      </c>
      <c r="I77" s="21">
        <v>0.122</v>
      </c>
      <c r="J77" s="21">
        <v>0.134</v>
      </c>
      <c r="K77" s="21">
        <v>0.132</v>
      </c>
      <c r="L77" s="21">
        <v>0.129</v>
      </c>
      <c r="M77" s="21">
        <v>0.121</v>
      </c>
    </row>
    <row r="78" spans="4:13" ht="13.5">
      <c r="D78" s="20" t="s">
        <v>52</v>
      </c>
      <c r="E78" s="21">
        <v>0.313</v>
      </c>
      <c r="F78" s="21">
        <v>0.346</v>
      </c>
      <c r="G78" s="21">
        <v>0.383</v>
      </c>
      <c r="H78" s="21">
        <v>0.392</v>
      </c>
      <c r="I78" s="21">
        <v>0.397</v>
      </c>
      <c r="J78" s="21">
        <v>0.331</v>
      </c>
      <c r="K78" s="21">
        <v>0.308</v>
      </c>
      <c r="L78" s="21">
        <v>0.296</v>
      </c>
      <c r="M78" s="21">
        <v>0.291</v>
      </c>
    </row>
    <row r="79" spans="4:13" ht="13.5">
      <c r="D79" s="20" t="s">
        <v>53</v>
      </c>
      <c r="E79" s="21">
        <v>0.388</v>
      </c>
      <c r="F79" s="21">
        <v>0.388</v>
      </c>
      <c r="G79" s="21">
        <v>0.398</v>
      </c>
      <c r="H79" s="21">
        <v>0.44</v>
      </c>
      <c r="I79" s="21">
        <v>0.48</v>
      </c>
      <c r="J79" s="21">
        <v>0.533</v>
      </c>
      <c r="K79" s="21">
        <v>0.557</v>
      </c>
      <c r="L79" s="21">
        <v>0.565</v>
      </c>
      <c r="M79" s="21">
        <v>0.573</v>
      </c>
    </row>
    <row r="80" spans="4:13" ht="13.5">
      <c r="D80" s="20" t="s">
        <v>54</v>
      </c>
      <c r="E80" s="21">
        <v>0</v>
      </c>
      <c r="F80" s="21">
        <v>0</v>
      </c>
      <c r="G80" s="21">
        <v>0</v>
      </c>
      <c r="H80" s="21">
        <v>0.001</v>
      </c>
      <c r="I80" s="21">
        <v>0</v>
      </c>
      <c r="J80" s="21">
        <v>0.002</v>
      </c>
      <c r="K80" s="21">
        <v>0.003</v>
      </c>
      <c r="L80" s="21">
        <v>0.01</v>
      </c>
      <c r="M80" s="21">
        <v>0.015</v>
      </c>
    </row>
    <row r="81" spans="4:13" ht="13.5">
      <c r="D81" s="19"/>
      <c r="E81" s="21">
        <v>1</v>
      </c>
      <c r="F81" s="21">
        <v>1</v>
      </c>
      <c r="G81" s="21">
        <v>1</v>
      </c>
      <c r="H81" s="21">
        <v>1</v>
      </c>
      <c r="I81" s="21">
        <v>1</v>
      </c>
      <c r="J81" s="21">
        <v>1</v>
      </c>
      <c r="K81" s="21">
        <v>1</v>
      </c>
      <c r="L81" s="21">
        <f>SUM(L77:L80)</f>
        <v>1</v>
      </c>
      <c r="M81" s="21">
        <f>SUM(M77:M80)</f>
        <v>0.9999999999999999</v>
      </c>
    </row>
  </sheetData>
  <sheetProtection/>
  <mergeCells count="414">
    <mergeCell ref="O49:O50"/>
    <mergeCell ref="P49:P50"/>
    <mergeCell ref="Q49:Q50"/>
    <mergeCell ref="T49:T50"/>
    <mergeCell ref="U49:U50"/>
    <mergeCell ref="B52:C52"/>
    <mergeCell ref="I49:I50"/>
    <mergeCell ref="J49:J50"/>
    <mergeCell ref="K49:K50"/>
    <mergeCell ref="L49:L50"/>
    <mergeCell ref="M49:M50"/>
    <mergeCell ref="N49:N50"/>
    <mergeCell ref="C49:C50"/>
    <mergeCell ref="D49:D50"/>
    <mergeCell ref="E49:E50"/>
    <mergeCell ref="F49:F50"/>
    <mergeCell ref="G49:G50"/>
    <mergeCell ref="H49:H50"/>
    <mergeCell ref="N47:N48"/>
    <mergeCell ref="O47:O48"/>
    <mergeCell ref="P47:P48"/>
    <mergeCell ref="Q47:Q48"/>
    <mergeCell ref="T47:T48"/>
    <mergeCell ref="U47:U48"/>
    <mergeCell ref="R47:R48"/>
    <mergeCell ref="S47:S48"/>
    <mergeCell ref="H47:H48"/>
    <mergeCell ref="I47:I48"/>
    <mergeCell ref="J47:J48"/>
    <mergeCell ref="K47:K48"/>
    <mergeCell ref="L47:L48"/>
    <mergeCell ref="M47:M48"/>
    <mergeCell ref="O45:O46"/>
    <mergeCell ref="P45:P46"/>
    <mergeCell ref="Q45:Q46"/>
    <mergeCell ref="T45:T46"/>
    <mergeCell ref="U45:U46"/>
    <mergeCell ref="C47:C48"/>
    <mergeCell ref="D47:D48"/>
    <mergeCell ref="E47:E48"/>
    <mergeCell ref="F47:F48"/>
    <mergeCell ref="G47:G48"/>
    <mergeCell ref="I45:I46"/>
    <mergeCell ref="J45:J46"/>
    <mergeCell ref="K45:K46"/>
    <mergeCell ref="L45:L46"/>
    <mergeCell ref="M45:M46"/>
    <mergeCell ref="N45:N46"/>
    <mergeCell ref="C45:C46"/>
    <mergeCell ref="D45:D46"/>
    <mergeCell ref="E45:E46"/>
    <mergeCell ref="F45:F46"/>
    <mergeCell ref="G45:G46"/>
    <mergeCell ref="H45:H46"/>
    <mergeCell ref="N43:N44"/>
    <mergeCell ref="O43:O44"/>
    <mergeCell ref="P43:P44"/>
    <mergeCell ref="Q43:Q44"/>
    <mergeCell ref="T43:T44"/>
    <mergeCell ref="U43:U44"/>
    <mergeCell ref="H43:H44"/>
    <mergeCell ref="I43:I44"/>
    <mergeCell ref="J43:J44"/>
    <mergeCell ref="K43:K44"/>
    <mergeCell ref="L43:L44"/>
    <mergeCell ref="M43:M44"/>
    <mergeCell ref="O41:O42"/>
    <mergeCell ref="P41:P42"/>
    <mergeCell ref="Q41:Q42"/>
    <mergeCell ref="T41:T42"/>
    <mergeCell ref="U41:U42"/>
    <mergeCell ref="C43:C44"/>
    <mergeCell ref="D43:D44"/>
    <mergeCell ref="E43:E44"/>
    <mergeCell ref="F43:F44"/>
    <mergeCell ref="G43:G44"/>
    <mergeCell ref="I41:I42"/>
    <mergeCell ref="J41:J42"/>
    <mergeCell ref="K41:K42"/>
    <mergeCell ref="L41:L42"/>
    <mergeCell ref="M41:M42"/>
    <mergeCell ref="N41:N42"/>
    <mergeCell ref="C41:C42"/>
    <mergeCell ref="D41:D42"/>
    <mergeCell ref="E41:E42"/>
    <mergeCell ref="F41:F42"/>
    <mergeCell ref="G41:G42"/>
    <mergeCell ref="H41:H42"/>
    <mergeCell ref="N39:N40"/>
    <mergeCell ref="O39:O40"/>
    <mergeCell ref="P39:P40"/>
    <mergeCell ref="Q39:Q40"/>
    <mergeCell ref="T39:T40"/>
    <mergeCell ref="U39:U40"/>
    <mergeCell ref="R39:R40"/>
    <mergeCell ref="S39:S40"/>
    <mergeCell ref="H39:H40"/>
    <mergeCell ref="I39:I40"/>
    <mergeCell ref="J39:J40"/>
    <mergeCell ref="K39:K40"/>
    <mergeCell ref="L39:L40"/>
    <mergeCell ref="M39:M40"/>
    <mergeCell ref="O37:O38"/>
    <mergeCell ref="P37:P38"/>
    <mergeCell ref="Q37:Q38"/>
    <mergeCell ref="T37:T38"/>
    <mergeCell ref="U37:U38"/>
    <mergeCell ref="C39:C40"/>
    <mergeCell ref="D39:D40"/>
    <mergeCell ref="E39:E40"/>
    <mergeCell ref="F39:F40"/>
    <mergeCell ref="G39:G40"/>
    <mergeCell ref="I37:I38"/>
    <mergeCell ref="J37:J38"/>
    <mergeCell ref="K37:K38"/>
    <mergeCell ref="L37:L38"/>
    <mergeCell ref="M37:M38"/>
    <mergeCell ref="N37:N38"/>
    <mergeCell ref="C37:C38"/>
    <mergeCell ref="D37:D38"/>
    <mergeCell ref="E37:E38"/>
    <mergeCell ref="F37:F38"/>
    <mergeCell ref="G37:G38"/>
    <mergeCell ref="H37:H38"/>
    <mergeCell ref="N35:N36"/>
    <mergeCell ref="O35:O36"/>
    <mergeCell ref="P35:P36"/>
    <mergeCell ref="Q35:Q36"/>
    <mergeCell ref="T35:T36"/>
    <mergeCell ref="U35:U36"/>
    <mergeCell ref="H35:H36"/>
    <mergeCell ref="I35:I36"/>
    <mergeCell ref="J35:J36"/>
    <mergeCell ref="K35:K36"/>
    <mergeCell ref="L35:L36"/>
    <mergeCell ref="M35:M36"/>
    <mergeCell ref="O33:O34"/>
    <mergeCell ref="P33:P34"/>
    <mergeCell ref="Q33:Q34"/>
    <mergeCell ref="T33:T34"/>
    <mergeCell ref="U33:U34"/>
    <mergeCell ref="C35:C36"/>
    <mergeCell ref="D35:D36"/>
    <mergeCell ref="E35:E36"/>
    <mergeCell ref="F35:F36"/>
    <mergeCell ref="G35:G36"/>
    <mergeCell ref="I33:I34"/>
    <mergeCell ref="J33:J34"/>
    <mergeCell ref="K33:K34"/>
    <mergeCell ref="L33:L34"/>
    <mergeCell ref="M33:M34"/>
    <mergeCell ref="N33:N34"/>
    <mergeCell ref="C33:C34"/>
    <mergeCell ref="D33:D34"/>
    <mergeCell ref="E33:E34"/>
    <mergeCell ref="F33:F34"/>
    <mergeCell ref="G33:G34"/>
    <mergeCell ref="H33:H34"/>
    <mergeCell ref="N31:N32"/>
    <mergeCell ref="O31:O32"/>
    <mergeCell ref="P31:P32"/>
    <mergeCell ref="Q31:Q32"/>
    <mergeCell ref="T31:T32"/>
    <mergeCell ref="U31:U32"/>
    <mergeCell ref="R31:R32"/>
    <mergeCell ref="S31:S32"/>
    <mergeCell ref="H31:H32"/>
    <mergeCell ref="I31:I32"/>
    <mergeCell ref="J31:J32"/>
    <mergeCell ref="K31:K32"/>
    <mergeCell ref="L31:L32"/>
    <mergeCell ref="M31:M32"/>
    <mergeCell ref="O29:O30"/>
    <mergeCell ref="P29:P30"/>
    <mergeCell ref="Q29:Q30"/>
    <mergeCell ref="T29:T30"/>
    <mergeCell ref="U29:U30"/>
    <mergeCell ref="C31:C32"/>
    <mergeCell ref="D31:D32"/>
    <mergeCell ref="E31:E32"/>
    <mergeCell ref="F31:F32"/>
    <mergeCell ref="G31:G32"/>
    <mergeCell ref="I29:I30"/>
    <mergeCell ref="J29:J30"/>
    <mergeCell ref="K29:K30"/>
    <mergeCell ref="L29:L30"/>
    <mergeCell ref="M29:M30"/>
    <mergeCell ref="N29:N30"/>
    <mergeCell ref="P27:P28"/>
    <mergeCell ref="Q27:Q28"/>
    <mergeCell ref="T27:T28"/>
    <mergeCell ref="U27:U28"/>
    <mergeCell ref="C29:C30"/>
    <mergeCell ref="D29:D30"/>
    <mergeCell ref="E29:E30"/>
    <mergeCell ref="F29:F30"/>
    <mergeCell ref="G29:G30"/>
    <mergeCell ref="H29:H30"/>
    <mergeCell ref="J27:J28"/>
    <mergeCell ref="K27:K28"/>
    <mergeCell ref="L27:L28"/>
    <mergeCell ref="M27:M28"/>
    <mergeCell ref="N27:N28"/>
    <mergeCell ref="O27:O28"/>
    <mergeCell ref="Q25:Q26"/>
    <mergeCell ref="T25:T26"/>
    <mergeCell ref="U25:U26"/>
    <mergeCell ref="C27:C28"/>
    <mergeCell ref="D27:D28"/>
    <mergeCell ref="E27:E28"/>
    <mergeCell ref="F27:F28"/>
    <mergeCell ref="G27:G28"/>
    <mergeCell ref="H27:H28"/>
    <mergeCell ref="I27:I28"/>
    <mergeCell ref="K25:K26"/>
    <mergeCell ref="L25:L26"/>
    <mergeCell ref="M25:M26"/>
    <mergeCell ref="N25:N26"/>
    <mergeCell ref="O25:O26"/>
    <mergeCell ref="P25:P26"/>
    <mergeCell ref="T23:T24"/>
    <mergeCell ref="U23:U24"/>
    <mergeCell ref="C25:C26"/>
    <mergeCell ref="D25:D26"/>
    <mergeCell ref="E25:E26"/>
    <mergeCell ref="F25:F26"/>
    <mergeCell ref="G25:G26"/>
    <mergeCell ref="H25:H26"/>
    <mergeCell ref="I25:I26"/>
    <mergeCell ref="J25:J26"/>
    <mergeCell ref="L23:L24"/>
    <mergeCell ref="M23:M24"/>
    <mergeCell ref="N23:N24"/>
    <mergeCell ref="O23:O24"/>
    <mergeCell ref="P23:P24"/>
    <mergeCell ref="Q23:Q24"/>
    <mergeCell ref="U21:U22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M21:M22"/>
    <mergeCell ref="N21:N22"/>
    <mergeCell ref="O21:O22"/>
    <mergeCell ref="P21:P22"/>
    <mergeCell ref="Q21:Q22"/>
    <mergeCell ref="T21:T22"/>
    <mergeCell ref="G21:G22"/>
    <mergeCell ref="H21:H22"/>
    <mergeCell ref="I21:I22"/>
    <mergeCell ref="J21:J22"/>
    <mergeCell ref="K21:K22"/>
    <mergeCell ref="L21:L22"/>
    <mergeCell ref="O18:O19"/>
    <mergeCell ref="P18:P19"/>
    <mergeCell ref="Q18:Q19"/>
    <mergeCell ref="T18:T19"/>
    <mergeCell ref="U18:U19"/>
    <mergeCell ref="B21:B50"/>
    <mergeCell ref="C21:C22"/>
    <mergeCell ref="D21:D22"/>
    <mergeCell ref="E21:E22"/>
    <mergeCell ref="F21:F22"/>
    <mergeCell ref="I18:I19"/>
    <mergeCell ref="J18:J19"/>
    <mergeCell ref="K18:K19"/>
    <mergeCell ref="L18:L19"/>
    <mergeCell ref="M18:M19"/>
    <mergeCell ref="N18:N19"/>
    <mergeCell ref="C18:C19"/>
    <mergeCell ref="D18:D19"/>
    <mergeCell ref="E18:E19"/>
    <mergeCell ref="F18:F19"/>
    <mergeCell ref="G18:G19"/>
    <mergeCell ref="H18:H19"/>
    <mergeCell ref="N16:N17"/>
    <mergeCell ref="O16:O17"/>
    <mergeCell ref="P16:P17"/>
    <mergeCell ref="Q16:Q17"/>
    <mergeCell ref="T16:T17"/>
    <mergeCell ref="U16:U17"/>
    <mergeCell ref="H16:H17"/>
    <mergeCell ref="I16:I17"/>
    <mergeCell ref="J16:J17"/>
    <mergeCell ref="K16:K17"/>
    <mergeCell ref="L16:L17"/>
    <mergeCell ref="M16:M17"/>
    <mergeCell ref="O14:O15"/>
    <mergeCell ref="P14:P15"/>
    <mergeCell ref="Q14:Q15"/>
    <mergeCell ref="T14:T15"/>
    <mergeCell ref="U14:U15"/>
    <mergeCell ref="C16:C17"/>
    <mergeCell ref="D16:D17"/>
    <mergeCell ref="E16:E17"/>
    <mergeCell ref="F16:F17"/>
    <mergeCell ref="G16:G17"/>
    <mergeCell ref="I14:I15"/>
    <mergeCell ref="J14:J15"/>
    <mergeCell ref="K14:K15"/>
    <mergeCell ref="L14:L15"/>
    <mergeCell ref="M14:M15"/>
    <mergeCell ref="N14:N15"/>
    <mergeCell ref="Q11:Q12"/>
    <mergeCell ref="T11:T12"/>
    <mergeCell ref="U11:U12"/>
    <mergeCell ref="B14:B19"/>
    <mergeCell ref="C14:C15"/>
    <mergeCell ref="D14:D15"/>
    <mergeCell ref="E14:E15"/>
    <mergeCell ref="F14:F15"/>
    <mergeCell ref="G14:G15"/>
    <mergeCell ref="H14:H15"/>
    <mergeCell ref="K11:K12"/>
    <mergeCell ref="L11:L12"/>
    <mergeCell ref="M11:M12"/>
    <mergeCell ref="N11:N12"/>
    <mergeCell ref="O11:O12"/>
    <mergeCell ref="P11:P12"/>
    <mergeCell ref="T9:T10"/>
    <mergeCell ref="U9:U10"/>
    <mergeCell ref="C11:C12"/>
    <mergeCell ref="D11:D12"/>
    <mergeCell ref="E11:E12"/>
    <mergeCell ref="F11:F12"/>
    <mergeCell ref="G11:G12"/>
    <mergeCell ref="H11:H12"/>
    <mergeCell ref="I11:I12"/>
    <mergeCell ref="J11:J12"/>
    <mergeCell ref="K9:K10"/>
    <mergeCell ref="L9:L10"/>
    <mergeCell ref="M9:M10"/>
    <mergeCell ref="N9:N10"/>
    <mergeCell ref="O9:O10"/>
    <mergeCell ref="P9:P10"/>
    <mergeCell ref="T7:T8"/>
    <mergeCell ref="U7:U8"/>
    <mergeCell ref="C9:C10"/>
    <mergeCell ref="D9:D10"/>
    <mergeCell ref="E9:E10"/>
    <mergeCell ref="F9:F10"/>
    <mergeCell ref="G9:G10"/>
    <mergeCell ref="H9:H10"/>
    <mergeCell ref="I9:I10"/>
    <mergeCell ref="J9:J10"/>
    <mergeCell ref="J7:J8"/>
    <mergeCell ref="K7:K8"/>
    <mergeCell ref="L7:L8"/>
    <mergeCell ref="M7:M8"/>
    <mergeCell ref="N7:N8"/>
    <mergeCell ref="O7:O8"/>
    <mergeCell ref="T4:U4"/>
    <mergeCell ref="B6:C6"/>
    <mergeCell ref="B7:B12"/>
    <mergeCell ref="C7:C8"/>
    <mergeCell ref="D7:D8"/>
    <mergeCell ref="E7:E8"/>
    <mergeCell ref="F7:F8"/>
    <mergeCell ref="G7:G8"/>
    <mergeCell ref="H7:H8"/>
    <mergeCell ref="I7:I8"/>
    <mergeCell ref="B4:C5"/>
    <mergeCell ref="D4:E4"/>
    <mergeCell ref="F4:G4"/>
    <mergeCell ref="H4:I4"/>
    <mergeCell ref="J4:K4"/>
    <mergeCell ref="L4:M4"/>
    <mergeCell ref="N4:O4"/>
    <mergeCell ref="R4:S4"/>
    <mergeCell ref="R7:R8"/>
    <mergeCell ref="S7:S8"/>
    <mergeCell ref="R9:R10"/>
    <mergeCell ref="S9:S10"/>
    <mergeCell ref="P4:Q4"/>
    <mergeCell ref="P7:P8"/>
    <mergeCell ref="Q7:Q8"/>
    <mergeCell ref="Q9:Q10"/>
    <mergeCell ref="R11:R12"/>
    <mergeCell ref="S11:S12"/>
    <mergeCell ref="R14:R15"/>
    <mergeCell ref="S14:S15"/>
    <mergeCell ref="R16:R17"/>
    <mergeCell ref="S16:S17"/>
    <mergeCell ref="R18:R19"/>
    <mergeCell ref="S18:S19"/>
    <mergeCell ref="R21:R22"/>
    <mergeCell ref="S21:S22"/>
    <mergeCell ref="R23:R24"/>
    <mergeCell ref="S23:S24"/>
    <mergeCell ref="R25:R26"/>
    <mergeCell ref="S25:S26"/>
    <mergeCell ref="R27:R28"/>
    <mergeCell ref="S27:S28"/>
    <mergeCell ref="R29:R30"/>
    <mergeCell ref="S29:S30"/>
    <mergeCell ref="R33:R34"/>
    <mergeCell ref="S33:S34"/>
    <mergeCell ref="R35:R36"/>
    <mergeCell ref="S35:S36"/>
    <mergeCell ref="R37:R38"/>
    <mergeCell ref="S37:S38"/>
    <mergeCell ref="R49:R50"/>
    <mergeCell ref="S49:S50"/>
    <mergeCell ref="R41:R42"/>
    <mergeCell ref="S41:S42"/>
    <mergeCell ref="R43:R44"/>
    <mergeCell ref="S43:S44"/>
    <mergeCell ref="R45:R46"/>
    <mergeCell ref="S45:S46"/>
  </mergeCells>
  <printOptions/>
  <pageMargins left="1.1811023622047245" right="0.3937007874015748" top="0.5905511811023623" bottom="0.3937007874015748" header="0.5118110236220472" footer="0.5118110236220472"/>
  <pageSetup horizontalDpi="600" verticalDpi="600" orientation="landscape" paperSize="8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庄内町役場</dc:creator>
  <cp:keywords/>
  <dc:description/>
  <cp:lastModifiedBy>Windows ユーザー</cp:lastModifiedBy>
  <cp:lastPrinted>2017-05-19T05:12:41Z</cp:lastPrinted>
  <dcterms:created xsi:type="dcterms:W3CDTF">2008-04-15T07:37:36Z</dcterms:created>
  <dcterms:modified xsi:type="dcterms:W3CDTF">2022-05-27T05:58:18Z</dcterms:modified>
  <cp:category/>
  <cp:version/>
  <cp:contentType/>
  <cp:contentStatus/>
</cp:coreProperties>
</file>