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52.14\共有フォルダ\企業課\04下水道係\経営比較分析\経営比較分析（H29年度）\【経営比較分析表】\"/>
    </mc:Choice>
  </mc:AlternateContent>
  <workbookProtection workbookAlgorithmName="SHA-512" workbookHashValue="lyfgxNgVZt81btaLFm4EUXyR4eQ57VE/FKuc029tfT5c7lclsbINzY4LaUev1FWXd4xrfHawmfT5Iod1KHUJTQ==" workbookSaltValue="pI59o3m4DV4qEJ/PXe94O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<sst xmlns="http://schemas.openxmlformats.org/spreadsheetml/2006/main" count="240" uniqueCount="127">
  <si>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</si>
  <si>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</si>
  <si>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</si>
  <si>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</si>
  <si>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</si>
  <si>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</si>
  <si>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</si>
  <si>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</si>
  <si>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</si>
  <si>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</si>
  <si>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</si>
  <si>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</si>
  <si>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</si>
  <si>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</si>
  <si>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</si>
  <si>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</si>
  <si>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</si>
  <si>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</si>
  <si>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</si>
  <si>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</si>
  <si>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</si>
  <si>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</si>
  <si>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</si>
  <si>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</si>
  <si>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</si>
  <si>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</si>
  <si>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</si>
  <si>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</si>
  <si>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</si>
  <si>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</si>
  <si>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</si>
  <si>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</si>
  <si>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</si>
  <si>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</si>
  <si>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</si>
  <si>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</si>
  <si>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</si>
  <si>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</si>
  <si>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</si>
  <si>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</si>
  <si>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</si>
  <si>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</si>
  <si>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</si>
  <si>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</si>
  <si>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</si>
  <si>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</si>
  <si>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</si>
  <si>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</si>
  <si>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</si>
  <si>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</si>
  <si>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</si>
  <si>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</si>
  <si>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</si>
  <si>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</si>
  <si>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</si>
  <si>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</si>
  <si>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</si>
  <si>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</si>
  <si>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</si>
  <si>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</si>
  <si>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</si>
  <si>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</si>
  <si>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</si>
  <si>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</si>
  <si>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</si>
  <si>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</si>
  <si>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</si>
  <si>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</si>
  <si>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</si>
  <si>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</si>
  <si>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</si>
  <si>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</si>
  <si>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</si>
  <si>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</si>
  <si>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</si>
  <si>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</si>
  <si>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</si>
  <si>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</si>
  <si>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</si>
  <si>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</si>
  <si>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</si>
  <si>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</si>
  <si>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</si>
  <si>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</si>
  <si>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</si>
  <si>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</si>
  <si>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</si>
  <si>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</si>
  <si>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</si>
  <si>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</si>
  <si>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</si>
  <si>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</si>
  <si>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</si>
  <si>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</si>
  <si>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</si>
  <si>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</si>
  <si>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</si>
  <si>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</si>
  <si>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</si>
  <si>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</si>
  <si>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</si>
  <si>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</si>
  <si>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</si>
  <si>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</si>
  <si>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</si>
  <si>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</si>
  <si>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</si>
  <si>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</si>
  <si>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</si>
  <si>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</si>
  <si>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</si>
  <si>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庄内町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</si>
  <si>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</si>
  <si>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</si>
  <si>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</si>
  <si>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</si>
  <si>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</si>
  <si>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</si>
  <si>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</si>
  <si>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</si>
  <si>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</si>
  <si>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</si>
  <si>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</si>
  <si>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</si>
  <si>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整備が開始された昭和61年から30年以上経過しているが、管渠については、小口径の塩ビ管を使用しているため、標準耐用年数（50年）を超えるものは無い。
　しかしながら、処理施設やマンホールポンプ等の機器及び計器類についてはすでに耐用年数を過ぎていることから、平成28年度より計画的な更新を行っている。</t>
    <phoneticPr fontId="4"/>
  </si>
  <si>
    <t>　維持管理費の抑制に努めているものの、人口減少・節水意識の向上により使用料の大幅な伸びが今後期待できないことから、一般会計からの繰入金に頼らざるを得ない状況にある。
　地方債については、全額一般会計からの繰入金により賄われているが、今後の地方債借入予定額を勘案しても、元利償還額は年々減少する見込みである。
　計画的な施設の更新・修繕等による費用の削減に加え、人口減少等に対応した効率的な施設利用の側面から、施設の統廃合による維持管理費の削減を検討し、健全化を図る。
　使用料の見直しについては、下水道使用料との画一的な見直しが求められることから、慎重な判断が必要となる。</t>
    <rPh sb="222" eb="224">
      <t>ケントウ</t>
    </rPh>
    <phoneticPr fontId="4"/>
  </si>
  <si>
    <t>　収益的収支比率については、総収益の減少及び地方債償還金の増加などが影響し、前年度を下回る結果となった。
　企業債残高対事業規模比率については、比率が0％となっているが、これは一般会計を財源としているためである。なお、企業債残高は年々減少している。
　経費回収率については、使用料収入が減少したものの、汚水処理費の抑制により、前年度を僅かに上回った。
　汚水処理原価については、年間有収水量が減少したものの、汚水処理費用の抑制効果により、前年度より低い数値となった。
　経費回収率及び汚水処理原価ともに平均より良い数値となっている。
　施設利用率については、5割程度の利用状況であり、今後も人口減少等による利用率の低下は避けられない状況にあることから、処理施設の統廃合等を視野に入れ検討する必要がある。
　水洗化率については、平均より高い数値にあり、僅かずつではあるが増加している。</t>
    <rPh sb="170" eb="172">
      <t>ウワマワ</t>
    </rPh>
    <rPh sb="189" eb="191">
      <t>ネンカン</t>
    </rPh>
    <rPh sb="191" eb="193">
      <t>ユウシュウ</t>
    </rPh>
    <rPh sb="193" eb="195">
      <t>スイリョウ</t>
    </rPh>
    <rPh sb="196" eb="198">
      <t>ゲンショウ</t>
    </rPh>
    <rPh sb="240" eb="241">
      <t>オヨ</t>
    </rPh>
    <rPh sb="292" eb="29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</si>
</sst>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56-4A5E-B300-B3DA69CFEF3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FD56-4A5E-B300-B3DA69CFEF3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53.11</c:v>
                </c:pt>
                <c:pt idx="1">
                  <c:v>53.42</c:v>
                </c:pt>
                <c:pt idx="2">
                  <c:v>50.26</c:v>
                </c:pt>
                <c:pt idx="3">
                  <c:v>47.85</c:v>
                </c:pt>
                <c:pt idx="4">
                  <c:v>49.04</c:v>
                </c:pt>
              </c:numCache>
            </c:numRef>
          </c:val>
          <c:extLst>
            <c:ext xmlns:c16="http://schemas.microsoft.com/office/drawing/2014/chart" uri="{C3380CC4-5D6E-409C-BE32-E72D297353CC}">
              <c16:uniqueId val="{00000000-A1FA-4E79-8E4A-3E4AFEF542C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A1FA-4E79-8E4A-3E4AFEF542C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94.77</c:v>
                </c:pt>
                <c:pt idx="1">
                  <c:v>95.11</c:v>
                </c:pt>
                <c:pt idx="2">
                  <c:v>95.45</c:v>
                </c:pt>
                <c:pt idx="3">
                  <c:v>95.79</c:v>
                </c:pt>
                <c:pt idx="4">
                  <c:v>96.19</c:v>
                </c:pt>
              </c:numCache>
            </c:numRef>
          </c:val>
          <c:extLst>
            <c:ext xmlns:c16="http://schemas.microsoft.com/office/drawing/2014/chart" uri="{C3380CC4-5D6E-409C-BE32-E72D297353CC}">
              <c16:uniqueId val="{00000000-3FC5-42CF-836C-5684F9911BF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3FC5-42CF-836C-5684F9911BF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91.61</c:v>
                </c:pt>
                <c:pt idx="1">
                  <c:v>93.61</c:v>
                </c:pt>
                <c:pt idx="2">
                  <c:v>92.6</c:v>
                </c:pt>
                <c:pt idx="3">
                  <c:v>92.55</c:v>
                </c:pt>
                <c:pt idx="4">
                  <c:v>91.43</c:v>
                </c:pt>
              </c:numCache>
            </c:numRef>
          </c:val>
          <c:extLst>
            <c:ext xmlns:c16="http://schemas.microsoft.com/office/drawing/2014/chart" uri="{C3380CC4-5D6E-409C-BE32-E72D297353CC}">
              <c16:uniqueId val="{00000000-FC56-44C9-997D-DFC1D4BD53B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56-44C9-997D-DFC1D4BD53B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EA-41C1-BB97-071D3863824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EA-41C1-BB97-071D3863824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0F-4337-86C2-AF1436472DA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0F-4337-86C2-AF1436472DA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0C-498E-BF7B-DD19E876EAD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0C-498E-BF7B-DD19E876EAD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CC-4F7C-8C75-7FF69B68B45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CC-4F7C-8C75-7FF69B68B45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63.75</c:v>
                </c:pt>
                <c:pt idx="1">
                  <c:v>0</c:v>
                </c:pt>
                <c:pt idx="2">
                  <c:v>0</c:v>
                </c:pt>
                <c:pt idx="3">
                  <c:v>0</c:v>
                </c:pt>
                <c:pt idx="4">
                  <c:v>0</c:v>
                </c:pt>
              </c:numCache>
            </c:numRef>
          </c:val>
          <c:extLst>
            <c:ext xmlns:c16="http://schemas.microsoft.com/office/drawing/2014/chart" uri="{C3380CC4-5D6E-409C-BE32-E72D297353CC}">
              <c16:uniqueId val="{00000000-F0B1-4CD8-9214-B1969211252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F0B1-4CD8-9214-B1969211252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83.8</c:v>
                </c:pt>
                <c:pt idx="1">
                  <c:v>85.75</c:v>
                </c:pt>
                <c:pt idx="2">
                  <c:v>87.78</c:v>
                </c:pt>
                <c:pt idx="3">
                  <c:v>87.61</c:v>
                </c:pt>
                <c:pt idx="4">
                  <c:v>87.8</c:v>
                </c:pt>
              </c:numCache>
            </c:numRef>
          </c:val>
          <c:extLst>
            <c:ext xmlns:c16="http://schemas.microsoft.com/office/drawing/2014/chart" uri="{C3380CC4-5D6E-409C-BE32-E72D297353CC}">
              <c16:uniqueId val="{00000000-8920-4E81-93DB-DC085D770F9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8920-4E81-93DB-DC085D770F9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183.67</c:v>
                </c:pt>
                <c:pt idx="1">
                  <c:v>184.35</c:v>
                </c:pt>
                <c:pt idx="2">
                  <c:v>181.04</c:v>
                </c:pt>
                <c:pt idx="3">
                  <c:v>180.68</c:v>
                </c:pt>
                <c:pt idx="4">
                  <c:v>179.51</c:v>
                </c:pt>
              </c:numCache>
            </c:numRef>
          </c:val>
          <c:extLst>
            <c:ext xmlns:c16="http://schemas.microsoft.com/office/drawing/2014/chart" uri="{C3380CC4-5D6E-409C-BE32-E72D297353CC}">
              <c16:uniqueId val="{00000000-623B-44E9-BF3E-575C64047D1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623B-44E9-BF3E-575C64047D1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山形県　庄内町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21692</v>
      </c>
      <c r="AM8" s="66"/>
      <c r="AN8" s="66"/>
      <c r="AO8" s="66"/>
      <c r="AP8" s="66"/>
      <c r="AQ8" s="66"/>
      <c r="AR8" s="66"/>
      <c r="AS8" s="66"/>
      <c r="AT8" s="65">
        <f>データ!T6</f>
        <v>249.17</v>
      </c>
      <c r="AU8" s="65"/>
      <c r="AV8" s="65"/>
      <c r="AW8" s="65"/>
      <c r="AX8" s="65"/>
      <c r="AY8" s="65"/>
      <c r="AZ8" s="65"/>
      <c r="BA8" s="65"/>
      <c r="BB8" s="65">
        <f>データ!U6</f>
        <v>87.06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20.23</v>
      </c>
      <c r="Q10" s="65"/>
      <c r="R10" s="65"/>
      <c r="S10" s="65"/>
      <c r="T10" s="65"/>
      <c r="U10" s="65"/>
      <c r="V10" s="65"/>
      <c r="W10" s="65">
        <f>データ!Q6</f>
        <v>94.6</v>
      </c>
      <c r="X10" s="65"/>
      <c r="Y10" s="65"/>
      <c r="Z10" s="65"/>
      <c r="AA10" s="65"/>
      <c r="AB10" s="65"/>
      <c r="AC10" s="65"/>
      <c r="AD10" s="66">
        <f>データ!R6</f>
        <v>3088</v>
      </c>
      <c r="AE10" s="66"/>
      <c r="AF10" s="66"/>
      <c r="AG10" s="66"/>
      <c r="AH10" s="66"/>
      <c r="AI10" s="66"/>
      <c r="AJ10" s="66"/>
      <c r="AK10" s="2"/>
      <c r="AL10" s="66">
        <f>データ!V6</f>
        <v>4361</v>
      </c>
      <c r="AM10" s="66"/>
      <c r="AN10" s="66"/>
      <c r="AO10" s="66"/>
      <c r="AP10" s="66"/>
      <c r="AQ10" s="66"/>
      <c r="AR10" s="66"/>
      <c r="AS10" s="66"/>
      <c r="AT10" s="65">
        <f>データ!W6</f>
        <v>2.79</v>
      </c>
      <c r="AU10" s="65"/>
      <c r="AV10" s="65"/>
      <c r="AW10" s="65"/>
      <c r="AX10" s="65"/>
      <c r="AY10" s="65"/>
      <c r="AZ10" s="65"/>
      <c r="BA10" s="65"/>
      <c r="BB10" s="65">
        <f>データ!X6</f>
        <v>1563.08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tJblq2i6cHaBP9VTmygmXDkPs0LIGZURT8d999mrUC2B4AmwxT6sSk27d/+Qpxeime5Nne2CVSWdMUUiSdhKNQ==" saltValue="mJ/n6xxLnY6A1dEfeV8Lb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64289</v>
      </c>
      <c r="D6" s="32">
        <f t="shared" si="3"/>
        <v>47</v>
      </c>
      <c r="E6" s="32">
        <f t="shared" si="3"/>
        <v>17</v>
      </c>
      <c r="F6" s="32">
        <f t="shared" si="3"/>
        <v>5</v>
      </c>
      <c r="G6" s="32">
        <f t="shared" si="3"/>
        <v>0</v>
      </c>
      <c r="H6" s="32" t="str">
        <f t="shared" si="3"/>
        <v>山形県　庄内町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20.23</v>
      </c>
      <c r="Q6" s="33">
        <f t="shared" si="3"/>
        <v>94.6</v>
      </c>
      <c r="R6" s="33">
        <f t="shared" si="3"/>
        <v>3088</v>
      </c>
      <c r="S6" s="33">
        <f t="shared" si="3"/>
        <v>21692</v>
      </c>
      <c r="T6" s="33">
        <f t="shared" si="3"/>
        <v>249.17</v>
      </c>
      <c r="U6" s="33">
        <f t="shared" si="3"/>
        <v>87.06</v>
      </c>
      <c r="V6" s="33">
        <f t="shared" si="3"/>
        <v>4361</v>
      </c>
      <c r="W6" s="33">
        <f t="shared" si="3"/>
        <v>2.79</v>
      </c>
      <c r="X6" s="33">
        <f t="shared" si="3"/>
        <v>1563.08</v>
      </c>
      <c r="Y6" s="34">
        <f>IF(Y7="",NA(),Y7)</f>
        <v>91.61</v>
      </c>
      <c r="Z6" s="34">
        <f t="shared" ref="Z6:AH6" si="4">IF(Z7="",NA(),Z7)</f>
        <v>93.61</v>
      </c>
      <c r="AA6" s="34">
        <f t="shared" si="4"/>
        <v>92.6</v>
      </c>
      <c r="AB6" s="34">
        <f t="shared" si="4"/>
        <v>92.55</v>
      </c>
      <c r="AC6" s="34">
        <f t="shared" si="4"/>
        <v>91.43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63.75</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83.8</v>
      </c>
      <c r="BR6" s="34">
        <f t="shared" ref="BR6:BZ6" si="8">IF(BR7="",NA(),BR7)</f>
        <v>85.75</v>
      </c>
      <c r="BS6" s="34">
        <f t="shared" si="8"/>
        <v>87.78</v>
      </c>
      <c r="BT6" s="34">
        <f t="shared" si="8"/>
        <v>87.61</v>
      </c>
      <c r="BU6" s="34">
        <f t="shared" si="8"/>
        <v>87.8</v>
      </c>
      <c r="BV6" s="34">
        <f t="shared" si="8"/>
        <v>50.9</v>
      </c>
      <c r="BW6" s="34">
        <f t="shared" si="8"/>
        <v>50.82</v>
      </c>
      <c r="BX6" s="34">
        <f t="shared" si="8"/>
        <v>52.19</v>
      </c>
      <c r="BY6" s="34">
        <f t="shared" si="8"/>
        <v>55.32</v>
      </c>
      <c r="BZ6" s="34">
        <f t="shared" si="8"/>
        <v>59.8</v>
      </c>
      <c r="CA6" s="33" t="str">
        <f>IF(CA7="","",IF(CA7="-","【-】","【"&amp;SUBSTITUTE(TEXT(CA7,"#,##0.00"),"-","△")&amp;"】"))</f>
        <v>【60.64】</v>
      </c>
      <c r="CB6" s="34">
        <f>IF(CB7="",NA(),CB7)</f>
        <v>183.67</v>
      </c>
      <c r="CC6" s="34">
        <f t="shared" ref="CC6:CK6" si="9">IF(CC7="",NA(),CC7)</f>
        <v>184.35</v>
      </c>
      <c r="CD6" s="34">
        <f t="shared" si="9"/>
        <v>181.04</v>
      </c>
      <c r="CE6" s="34">
        <f t="shared" si="9"/>
        <v>180.68</v>
      </c>
      <c r="CF6" s="34">
        <f t="shared" si="9"/>
        <v>179.51</v>
      </c>
      <c r="CG6" s="34">
        <f t="shared" si="9"/>
        <v>293.27</v>
      </c>
      <c r="CH6" s="34">
        <f t="shared" si="9"/>
        <v>300.52</v>
      </c>
      <c r="CI6" s="34">
        <f t="shared" si="9"/>
        <v>296.14</v>
      </c>
      <c r="CJ6" s="34">
        <f t="shared" si="9"/>
        <v>283.17</v>
      </c>
      <c r="CK6" s="34">
        <f t="shared" si="9"/>
        <v>263.76</v>
      </c>
      <c r="CL6" s="33" t="str">
        <f>IF(CL7="","",IF(CL7="-","【-】","【"&amp;SUBSTITUTE(TEXT(CL7,"#,##0.00"),"-","△")&amp;"】"))</f>
        <v>【255.52】</v>
      </c>
      <c r="CM6" s="34">
        <f>IF(CM7="",NA(),CM7)</f>
        <v>53.11</v>
      </c>
      <c r="CN6" s="34">
        <f t="shared" ref="CN6:CV6" si="10">IF(CN7="",NA(),CN7)</f>
        <v>53.42</v>
      </c>
      <c r="CO6" s="34">
        <f t="shared" si="10"/>
        <v>50.26</v>
      </c>
      <c r="CP6" s="34">
        <f t="shared" si="10"/>
        <v>47.85</v>
      </c>
      <c r="CQ6" s="34">
        <f t="shared" si="10"/>
        <v>49.04</v>
      </c>
      <c r="CR6" s="34">
        <f t="shared" si="10"/>
        <v>53.78</v>
      </c>
      <c r="CS6" s="34">
        <f t="shared" si="10"/>
        <v>53.24</v>
      </c>
      <c r="CT6" s="34">
        <f t="shared" si="10"/>
        <v>52.31</v>
      </c>
      <c r="CU6" s="34">
        <f t="shared" si="10"/>
        <v>60.65</v>
      </c>
      <c r="CV6" s="34">
        <f t="shared" si="10"/>
        <v>51.75</v>
      </c>
      <c r="CW6" s="33" t="str">
        <f>IF(CW7="","",IF(CW7="-","【-】","【"&amp;SUBSTITUTE(TEXT(CW7,"#,##0.00"),"-","△")&amp;"】"))</f>
        <v>【52.49】</v>
      </c>
      <c r="CX6" s="34">
        <f>IF(CX7="",NA(),CX7)</f>
        <v>94.77</v>
      </c>
      <c r="CY6" s="34">
        <f t="shared" ref="CY6:DG6" si="11">IF(CY7="",NA(),CY7)</f>
        <v>95.11</v>
      </c>
      <c r="CZ6" s="34">
        <f t="shared" si="11"/>
        <v>95.45</v>
      </c>
      <c r="DA6" s="34">
        <f t="shared" si="11"/>
        <v>95.79</v>
      </c>
      <c r="DB6" s="34">
        <f t="shared" si="11"/>
        <v>96.19</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64289</v>
      </c>
      <c r="D7" s="36">
        <v>47</v>
      </c>
      <c r="E7" s="36">
        <v>17</v>
      </c>
      <c r="F7" s="36">
        <v>5</v>
      </c>
      <c r="G7" s="36">
        <v>0</v>
      </c>
      <c r="H7" s="36" t="s">
        <v>111</v>
      </c>
      <c r="I7" s="36" t="s">
        <v>112</v>
      </c>
      <c r="J7" s="36" t="s">
        <v>113</v>
      </c>
      <c r="K7" s="36" t="s">
        <v>114</v>
      </c>
      <c r="L7" s="36" t="s">
        <v>115</v>
      </c>
      <c r="M7" s="36" t="s">
        <v>116</v>
      </c>
      <c r="N7" s="37" t="s">
        <v>117</v>
      </c>
      <c r="O7" s="37" t="s">
        <v>118</v>
      </c>
      <c r="P7" s="37">
        <v>20.23</v>
      </c>
      <c r="Q7" s="37">
        <v>94.6</v>
      </c>
      <c r="R7" s="37">
        <v>3088</v>
      </c>
      <c r="S7" s="37">
        <v>21692</v>
      </c>
      <c r="T7" s="37">
        <v>249.17</v>
      </c>
      <c r="U7" s="37">
        <v>87.06</v>
      </c>
      <c r="V7" s="37">
        <v>4361</v>
      </c>
      <c r="W7" s="37">
        <v>2.79</v>
      </c>
      <c r="X7" s="37">
        <v>1563.08</v>
      </c>
      <c r="Y7" s="37">
        <v>91.61</v>
      </c>
      <c r="Z7" s="37">
        <v>93.61</v>
      </c>
      <c r="AA7" s="37">
        <v>92.6</v>
      </c>
      <c r="AB7" s="37">
        <v>92.55</v>
      </c>
      <c r="AC7" s="37">
        <v>91.43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63.75</v>
      </c>
      <c r="BG7" s="37">
        <v>0</v>
      </c>
      <c r="BH7" s="37">
        <v>0</v>
      </c>
      <c r="BI7" s="37">
        <v>0</v>
      </c>
      <c r="BJ7" s="37">
        <v>0</v>
      </c>
      <c r="BK7" s="37">
        <v>1126.77</v>
      </c>
      <c r="BL7" s="37">
        <v>1044.8</v>
      </c>
      <c r="BM7" s="37">
        <v>1081.8</v>
      </c>
      <c r="BN7" s="37">
        <v>974.93</v>
      </c>
      <c r="BO7" s="37">
        <v>855.8</v>
      </c>
      <c r="BP7" s="37">
        <v>814.89</v>
      </c>
      <c r="BQ7" s="37">
        <v>83.8</v>
      </c>
      <c r="BR7" s="37">
        <v>85.75</v>
      </c>
      <c r="BS7" s="37">
        <v>87.78</v>
      </c>
      <c r="BT7" s="37">
        <v>87.61</v>
      </c>
      <c r="BU7" s="37">
        <v>87.8</v>
      </c>
      <c r="BV7" s="37">
        <v>50.9</v>
      </c>
      <c r="BW7" s="37">
        <v>50.82</v>
      </c>
      <c r="BX7" s="37">
        <v>52.19</v>
      </c>
      <c r="BY7" s="37">
        <v>55.32</v>
      </c>
      <c r="BZ7" s="37">
        <v>59.8</v>
      </c>
      <c r="CA7" s="37">
        <v>60.64</v>
      </c>
      <c r="CB7" s="37">
        <v>183.67</v>
      </c>
      <c r="CC7" s="37">
        <v>184.35</v>
      </c>
      <c r="CD7" s="37">
        <v>181.04</v>
      </c>
      <c r="CE7" s="37">
        <v>180.68</v>
      </c>
      <c r="CF7" s="37">
        <v>179.51</v>
      </c>
      <c r="CG7" s="37">
        <v>293.27</v>
      </c>
      <c r="CH7" s="37">
        <v>300.52</v>
      </c>
      <c r="CI7" s="37">
        <v>296.14</v>
      </c>
      <c r="CJ7" s="37">
        <v>283.17</v>
      </c>
      <c r="CK7" s="37">
        <v>263.76</v>
      </c>
      <c r="CL7" s="37">
        <v>255.52</v>
      </c>
      <c r="CM7" s="37">
        <v>53.11</v>
      </c>
      <c r="CN7" s="37">
        <v>53.42</v>
      </c>
      <c r="CO7" s="37">
        <v>50.26</v>
      </c>
      <c r="CP7" s="37">
        <v>47.85</v>
      </c>
      <c r="CQ7" s="37">
        <v>49.04</v>
      </c>
      <c r="CR7" s="37">
        <v>53.78</v>
      </c>
      <c r="CS7" s="37">
        <v>53.24</v>
      </c>
      <c r="CT7" s="37">
        <v>52.31</v>
      </c>
      <c r="CU7" s="37">
        <v>60.65</v>
      </c>
      <c r="CV7" s="37">
        <v>51.75</v>
      </c>
      <c r="CW7" s="37">
        <v>52.49</v>
      </c>
      <c r="CX7" s="37">
        <v>94.77</v>
      </c>
      <c r="CY7" s="37">
        <v>95.11</v>
      </c>
      <c r="CZ7" s="37">
        <v>95.45</v>
      </c>
      <c r="DA7" s="37">
        <v>95.79</v>
      </c>
      <c r="DB7" s="37">
        <v>96.19</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SHONAI29034</cp:lastModifiedBy>
  <dcterms:created xsi:type="dcterms:W3CDTF">2018-12-03T09:20:37Z</dcterms:created>
  <dcterms:modified xsi:type="dcterms:W3CDTF">2019-01-28T00:43:51Z</dcterms:modified>
  <cp:category/>
</cp:coreProperties>
</file>