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4\共有フォルダ\企業課\04下水道係\経営比較分析\経営比較分析（H29年度）\【経営比較分析表】\"/>
    </mc:Choice>
  </mc:AlternateContent>
  <workbookProtection workbookAlgorithmName="SHA-512" workbookHashValue="1lHVhMR0cDrg/r+Ux5uNntx+QWPf6M3lFhTGY25gTDnBD7ctiHOXLYZiuCct7OCBRMA9mu3EiXAz9nN5K42CYg==" workbookSaltValue="3fZDSNpCs/CPCUtwDKRf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<sst xmlns="http://schemas.openxmlformats.org/spreadsheetml/2006/main" count="245" uniqueCount="126">
  <si>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</si>
  <si>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</si>
  <si>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</si>
  <si>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</si>
  <si>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</si>
  <si>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</si>
  <si>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</si>
  <si>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</si>
  <si>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</si>
  <si>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</si>
  <si>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</si>
  <si>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</si>
  <si>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</si>
  <si>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</si>
  <si>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</si>
  <si>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</si>
  <si>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</si>
  <si>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</si>
  <si>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</si>
  <si>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</si>
  <si>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</si>
  <si>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</si>
  <si>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</si>
  <si>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</si>
  <si>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</si>
  <si>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</si>
  <si>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</si>
  <si>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</si>
  <si>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</si>
  <si>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</si>
  <si>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</si>
  <si>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</si>
  <si>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</si>
  <si>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</si>
  <si>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</si>
  <si>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</si>
  <si>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</si>
  <si>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</si>
  <si>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</si>
  <si>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</si>
  <si>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</si>
  <si>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</si>
  <si>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</si>
  <si>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</si>
  <si>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</si>
  <si>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</si>
  <si>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</si>
  <si>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</si>
  <si>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</si>
  <si>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</si>
  <si>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</si>
  <si>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</si>
  <si>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</si>
  <si>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</si>
  <si>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</si>
  <si>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</si>
  <si>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</si>
  <si>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</si>
  <si>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</si>
  <si>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</si>
  <si>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</si>
  <si>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</si>
  <si>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</si>
  <si>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</si>
  <si>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</si>
  <si>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</si>
  <si>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</si>
  <si>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</si>
  <si>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</si>
  <si>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</si>
  <si>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</si>
  <si>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</si>
  <si>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</si>
  <si>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</si>
  <si>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</si>
  <si>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</si>
  <si>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</si>
  <si>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</si>
  <si>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</si>
  <si>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</si>
  <si>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</si>
  <si>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</si>
  <si>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</si>
  <si>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</si>
  <si>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</si>
  <si>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</si>
  <si>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</si>
  <si>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</si>
  <si>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</si>
  <si>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</si>
  <si>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</si>
  <si>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</si>
  <si>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</si>
  <si>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</si>
  <si>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</si>
  <si>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</si>
  <si>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</si>
  <si>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</si>
  <si>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</si>
  <si>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</si>
  <si>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</si>
  <si>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</si>
  <si>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</si>
  <si>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</si>
  <si>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</si>
  <si>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</si>
  <si>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</si>
  <si>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</si>
  <si>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</si>
  <si>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</si>
  <si>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</si>
  <si>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</si>
  <si>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</si>
  <si>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</si>
  <si>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</si>
  <si>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</si>
  <si>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</si>
  <si>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</si>
  <si>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</si>
  <si>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</si>
  <si>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</si>
  <si>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</si>
  <si>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</si>
  <si>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施設は管渠のみであり、平成4年から整備が開始されている。管渠については小口径の塩ビ管を使用しているため、標準耐用年数（50年）を超えるものはない。
　整備後27年が経過することから、管渠の機能保持のためストックマネジメント手法による対応が必要と考える。</t>
    <rPh sb="76" eb="79">
      <t>セイビゴ</t>
    </rPh>
    <rPh sb="81" eb="82">
      <t>ネン</t>
    </rPh>
    <rPh sb="83" eb="85">
      <t>ケイカ</t>
    </rPh>
    <phoneticPr fontId="4"/>
  </si>
  <si>
    <t>　収益的収支比率については、総収益は増加したものの地方債償還金の増加などが影響し、前年度を僅かに下回る結果となった。
　企業債残高対事業規模比率については、比率が0％となっているが、これは一般会計繰入金を財源としているためである。なお、企業債残高は年々減少している。
　経費回収率については、使用料収入が増加したものの、汚水処理費が増加したことから、前年度を下回る結果となった。
　汚水処理原価については、年間有収水量が増加したものの、汚水処理費が増加したことから、前年度よりも高い数値となっている。
　経費回収率及び汚水処理原価については、どちらも平均より良い数値となっている。
　水洗化率については、増加傾向にあるものの平均を下回っているため、更なる水洗化率の向上が必要である。</t>
    <rPh sb="32" eb="34">
      <t>ゾウカ</t>
    </rPh>
    <rPh sb="135" eb="139">
      <t>ケイヒカイシュウ</t>
    </rPh>
    <rPh sb="139" eb="140">
      <t>リツ</t>
    </rPh>
    <rPh sb="152" eb="154">
      <t>ゾウカ</t>
    </rPh>
    <rPh sb="182" eb="184">
      <t>ケッカ</t>
    </rPh>
    <rPh sb="191" eb="195">
      <t>オスイショリ</t>
    </rPh>
    <rPh sb="195" eb="197">
      <t>ゲンカ</t>
    </rPh>
    <rPh sb="210" eb="212">
      <t>ゾウカ</t>
    </rPh>
    <rPh sb="257" eb="258">
      <t>オヨ</t>
    </rPh>
    <rPh sb="304" eb="306">
      <t>ケイコウ</t>
    </rPh>
    <phoneticPr fontId="4"/>
  </si>
  <si>
    <t>　人口減少・節水意識の向上により使用料収入の大幅な伸びが今後期待できない状況に加え、地方債償還金が年々増加するため、一般会計からの繰入金に頼らざるを得ない状況にある。
　今後の取り組みとして、平均を下回っている水洗化率の向上（使用料収入の増加）や、計画的な修繕等による費用の抑制により健全化を図る。
　使用料の見直しについては、農業集落排水使用料との画一的な見直しが求められることから、慎重な判断が必要となる。　</t>
    <rPh sb="96" eb="98">
      <t>ヘイキン</t>
    </rPh>
    <rPh sb="99" eb="101">
      <t>シタマワ</t>
    </rPh>
    <rPh sb="105" eb="109">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</si>
</sst>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16-40D6-B4FF-7C8B261FD1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D816-40D6-B4FF-7C8B261FD1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4A-4B62-B208-30EDF082B9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944A-4B62-B208-30EDF082B9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75.14</c:v>
                </c:pt>
                <c:pt idx="1">
                  <c:v>77.19</c:v>
                </c:pt>
                <c:pt idx="2">
                  <c:v>78.39</c:v>
                </c:pt>
                <c:pt idx="3">
                  <c:v>79.89</c:v>
                </c:pt>
                <c:pt idx="4">
                  <c:v>80.83</c:v>
                </c:pt>
              </c:numCache>
            </c:numRef>
          </c:val>
          <c:extLst>
            <c:ext xmlns:c16="http://schemas.microsoft.com/office/drawing/2014/chart" uri="{C3380CC4-5D6E-409C-BE32-E72D297353CC}">
              <c16:uniqueId val="{00000000-B7D0-489F-80F9-1374285428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B7D0-489F-80F9-1374285428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86.09</c:v>
                </c:pt>
                <c:pt idx="1">
                  <c:v>93.28</c:v>
                </c:pt>
                <c:pt idx="2">
                  <c:v>92.73</c:v>
                </c:pt>
                <c:pt idx="3">
                  <c:v>92.41</c:v>
                </c:pt>
                <c:pt idx="4">
                  <c:v>91.99</c:v>
                </c:pt>
              </c:numCache>
            </c:numRef>
          </c:val>
          <c:extLst>
            <c:ext xmlns:c16="http://schemas.microsoft.com/office/drawing/2014/chart" uri="{C3380CC4-5D6E-409C-BE32-E72D297353CC}">
              <c16:uniqueId val="{00000000-64EE-4C3D-BDB6-AA0B122397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E-4C3D-BDB6-AA0B122397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1-4BE5-9792-73CC87B575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1-4BE5-9792-73CC87B575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7-47B1-AC52-1CF0499B3E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7-47B1-AC52-1CF0499B3E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81-4EA4-B523-492632CE9E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1-4EA4-B523-492632CE9E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55-4883-94D5-DF703854E6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55-4883-94D5-DF703854E6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653.4</c:v>
                </c:pt>
                <c:pt idx="1">
                  <c:v>148.84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61-4FA0-8DBC-834F6F2400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8A61-4FA0-8DBC-834F6F2400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78.39</c:v>
                </c:pt>
                <c:pt idx="1">
                  <c:v>99.92</c:v>
                </c:pt>
                <c:pt idx="2">
                  <c:v>97.05</c:v>
                </c:pt>
                <c:pt idx="3">
                  <c:v>95.28</c:v>
                </c:pt>
                <c:pt idx="4">
                  <c:v>92.74</c:v>
                </c:pt>
              </c:numCache>
            </c:numRef>
          </c:val>
          <c:extLst>
            <c:ext xmlns:c16="http://schemas.microsoft.com/office/drawing/2014/chart" uri="{C3380CC4-5D6E-409C-BE32-E72D297353CC}">
              <c16:uniqueId val="{00000000-E04D-48DA-BDB1-D6CDAE8B9F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E04D-48DA-BDB1-D6CDAE8B9F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196.14</c:v>
                </c:pt>
                <c:pt idx="1">
                  <c:v>157.85</c:v>
                </c:pt>
                <c:pt idx="2">
                  <c:v>163.12</c:v>
                </c:pt>
                <c:pt idx="3">
                  <c:v>165.58</c:v>
                </c:pt>
                <c:pt idx="4">
                  <c:v>169.86</c:v>
                </c:pt>
              </c:numCache>
            </c:numRef>
          </c:val>
          <c:extLst>
            <c:ext xmlns:c16="http://schemas.microsoft.com/office/drawing/2014/chart" uri="{C3380CC4-5D6E-409C-BE32-E72D297353CC}">
              <c16:uniqueId val="{00000000-71E5-4E45-BBC3-D62C71CCE3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71E5-4E45-BBC3-D62C71CCE3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庄内町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21692</v>
      </c>
      <c r="AM8" s="66"/>
      <c r="AN8" s="66"/>
      <c r="AO8" s="66"/>
      <c r="AP8" s="66"/>
      <c r="AQ8" s="66"/>
      <c r="AR8" s="66"/>
      <c r="AS8" s="66"/>
      <c r="AT8" s="65">
        <f>データ!T6</f>
        <v>249.17</v>
      </c>
      <c r="AU8" s="65"/>
      <c r="AV8" s="65"/>
      <c r="AW8" s="65"/>
      <c r="AX8" s="65"/>
      <c r="AY8" s="65"/>
      <c r="AZ8" s="65"/>
      <c r="BA8" s="65"/>
      <c r="BB8" s="65">
        <f>データ!U6</f>
        <v>87.06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27.36</v>
      </c>
      <c r="Q10" s="65"/>
      <c r="R10" s="65"/>
      <c r="S10" s="65"/>
      <c r="T10" s="65"/>
      <c r="U10" s="65"/>
      <c r="V10" s="65"/>
      <c r="W10" s="65">
        <f>データ!Q6</f>
        <v>105.02</v>
      </c>
      <c r="X10" s="65"/>
      <c r="Y10" s="65"/>
      <c r="Z10" s="65"/>
      <c r="AA10" s="65"/>
      <c r="AB10" s="65"/>
      <c r="AC10" s="65"/>
      <c r="AD10" s="66">
        <f>データ!R6</f>
        <v>3088</v>
      </c>
      <c r="AE10" s="66"/>
      <c r="AF10" s="66"/>
      <c r="AG10" s="66"/>
      <c r="AH10" s="66"/>
      <c r="AI10" s="66"/>
      <c r="AJ10" s="66"/>
      <c r="AK10" s="2"/>
      <c r="AL10" s="66">
        <f>データ!V6</f>
        <v>5899</v>
      </c>
      <c r="AM10" s="66"/>
      <c r="AN10" s="66"/>
      <c r="AO10" s="66"/>
      <c r="AP10" s="66"/>
      <c r="AQ10" s="66"/>
      <c r="AR10" s="66"/>
      <c r="AS10" s="66"/>
      <c r="AT10" s="65">
        <f>データ!W6</f>
        <v>2.7</v>
      </c>
      <c r="AU10" s="65"/>
      <c r="AV10" s="65"/>
      <c r="AW10" s="65"/>
      <c r="AX10" s="65"/>
      <c r="AY10" s="65"/>
      <c r="AZ10" s="65"/>
      <c r="BA10" s="65"/>
      <c r="BB10" s="65">
        <f>データ!X6</f>
        <v>2184.81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6Yrhj1UpUqCN8pKT7AZWm+CkBuYklUHzqNfuVES3CWXzdQCpMGWav6044VfzrkjoDawInk5ubZ272o9/d4JQsA==" saltValue="4UEG5SbgCTlP2XYc692j9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64289</v>
      </c>
      <c r="D6" s="32">
        <f t="shared" si="3"/>
        <v>47</v>
      </c>
      <c r="E6" s="32">
        <f t="shared" si="3"/>
        <v>17</v>
      </c>
      <c r="F6" s="32">
        <f t="shared" si="3"/>
        <v>4</v>
      </c>
      <c r="G6" s="32">
        <f t="shared" si="3"/>
        <v>0</v>
      </c>
      <c r="H6" s="32" t="str">
        <f t="shared" si="3"/>
        <v>山形県　庄内町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27.36</v>
      </c>
      <c r="Q6" s="33">
        <f t="shared" si="3"/>
        <v>105.02</v>
      </c>
      <c r="R6" s="33">
        <f t="shared" si="3"/>
        <v>3088</v>
      </c>
      <c r="S6" s="33">
        <f t="shared" si="3"/>
        <v>21692</v>
      </c>
      <c r="T6" s="33">
        <f t="shared" si="3"/>
        <v>249.17</v>
      </c>
      <c r="U6" s="33">
        <f t="shared" si="3"/>
        <v>87.06</v>
      </c>
      <c r="V6" s="33">
        <f t="shared" si="3"/>
        <v>5899</v>
      </c>
      <c r="W6" s="33">
        <f t="shared" si="3"/>
        <v>2.7</v>
      </c>
      <c r="X6" s="33">
        <f t="shared" si="3"/>
        <v>2184.81</v>
      </c>
      <c r="Y6" s="34">
        <f>IF(Y7="",NA(),Y7)</f>
        <v>86.09</v>
      </c>
      <c r="Z6" s="34">
        <f t="shared" ref="Z6:AH6" si="4">IF(Z7="",NA(),Z7)</f>
        <v>93.28</v>
      </c>
      <c r="AA6" s="34">
        <f t="shared" si="4"/>
        <v>92.73</v>
      </c>
      <c r="AB6" s="34">
        <f t="shared" si="4"/>
        <v>92.41</v>
      </c>
      <c r="AC6" s="34">
        <f t="shared" si="4"/>
        <v>91.99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653.4</v>
      </c>
      <c r="BG6" s="34">
        <f t="shared" ref="BG6:BO6" si="7">IF(BG7="",NA(),BG7)</f>
        <v>148.84</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78.39</v>
      </c>
      <c r="BR6" s="34">
        <f t="shared" ref="BR6:BZ6" si="8">IF(BR7="",NA(),BR7)</f>
        <v>99.92</v>
      </c>
      <c r="BS6" s="34">
        <f t="shared" si="8"/>
        <v>97.05</v>
      </c>
      <c r="BT6" s="34">
        <f t="shared" si="8"/>
        <v>95.28</v>
      </c>
      <c r="BU6" s="34">
        <f t="shared" si="8"/>
        <v>92.74</v>
      </c>
      <c r="BV6" s="34">
        <f t="shared" si="8"/>
        <v>64.63</v>
      </c>
      <c r="BW6" s="34">
        <f t="shared" si="8"/>
        <v>66.56</v>
      </c>
      <c r="BX6" s="34">
        <f t="shared" si="8"/>
        <v>66.22</v>
      </c>
      <c r="BY6" s="34">
        <f t="shared" si="8"/>
        <v>69.87</v>
      </c>
      <c r="BZ6" s="34">
        <f t="shared" si="8"/>
        <v>74.3</v>
      </c>
      <c r="CA6" s="33" t="str">
        <f>IF(CA7="","",IF(CA7="-","【-】","【"&amp;SUBSTITUTE(TEXT(CA7,"#,##0.00"),"-","△")&amp;"】"))</f>
        <v>【75.58】</v>
      </c>
      <c r="CB6" s="34">
        <f>IF(CB7="",NA(),CB7)</f>
        <v>196.14</v>
      </c>
      <c r="CC6" s="34">
        <f t="shared" ref="CC6:CK6" si="9">IF(CC7="",NA(),CC7)</f>
        <v>157.85</v>
      </c>
      <c r="CD6" s="34">
        <f t="shared" si="9"/>
        <v>163.12</v>
      </c>
      <c r="CE6" s="34">
        <f t="shared" si="9"/>
        <v>165.58</v>
      </c>
      <c r="CF6" s="34">
        <f t="shared" si="9"/>
        <v>169.86</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75.14</v>
      </c>
      <c r="CY6" s="34">
        <f t="shared" ref="CY6:DG6" si="11">IF(CY7="",NA(),CY7)</f>
        <v>77.19</v>
      </c>
      <c r="CZ6" s="34">
        <f t="shared" si="11"/>
        <v>78.39</v>
      </c>
      <c r="DA6" s="34">
        <f t="shared" si="11"/>
        <v>79.89</v>
      </c>
      <c r="DB6" s="34">
        <f t="shared" si="11"/>
        <v>80.83</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64289</v>
      </c>
      <c r="D7" s="36">
        <v>47</v>
      </c>
      <c r="E7" s="36">
        <v>17</v>
      </c>
      <c r="F7" s="36">
        <v>4</v>
      </c>
      <c r="G7" s="36">
        <v>0</v>
      </c>
      <c r="H7" s="36" t="s">
        <v>110</v>
      </c>
      <c r="I7" s="36" t="s">
        <v>111</v>
      </c>
      <c r="J7" s="36" t="s">
        <v>112</v>
      </c>
      <c r="K7" s="36" t="s">
        <v>113</v>
      </c>
      <c r="L7" s="36" t="s">
        <v>114</v>
      </c>
      <c r="M7" s="36" t="s">
        <v>115</v>
      </c>
      <c r="N7" s="37" t="s">
        <v>116</v>
      </c>
      <c r="O7" s="37" t="s">
        <v>117</v>
      </c>
      <c r="P7" s="37">
        <v>27.36</v>
      </c>
      <c r="Q7" s="37">
        <v>105.02</v>
      </c>
      <c r="R7" s="37">
        <v>3088</v>
      </c>
      <c r="S7" s="37">
        <v>21692</v>
      </c>
      <c r="T7" s="37">
        <v>249.17</v>
      </c>
      <c r="U7" s="37">
        <v>87.06</v>
      </c>
      <c r="V7" s="37">
        <v>5899</v>
      </c>
      <c r="W7" s="37">
        <v>2.7</v>
      </c>
      <c r="X7" s="37">
        <v>2184.81</v>
      </c>
      <c r="Y7" s="37">
        <v>86.09</v>
      </c>
      <c r="Z7" s="37">
        <v>93.28</v>
      </c>
      <c r="AA7" s="37">
        <v>92.73</v>
      </c>
      <c r="AB7" s="37">
        <v>92.41</v>
      </c>
      <c r="AC7" s="37">
        <v>91.99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653.4</v>
      </c>
      <c r="BG7" s="37">
        <v>148.84</v>
      </c>
      <c r="BH7" s="37">
        <v>0</v>
      </c>
      <c r="BI7" s="37">
        <v>0</v>
      </c>
      <c r="BJ7" s="37">
        <v>0</v>
      </c>
      <c r="BK7" s="37">
        <v>1569.13</v>
      </c>
      <c r="BL7" s="37">
        <v>1436</v>
      </c>
      <c r="BM7" s="37">
        <v>1434.89</v>
      </c>
      <c r="BN7" s="37">
        <v>1298.9100000000001</v>
      </c>
      <c r="BO7" s="37">
        <v>1243.71</v>
      </c>
      <c r="BP7" s="37">
        <v>1225.44</v>
      </c>
      <c r="BQ7" s="37">
        <v>78.39</v>
      </c>
      <c r="BR7" s="37">
        <v>99.92</v>
      </c>
      <c r="BS7" s="37">
        <v>97.05</v>
      </c>
      <c r="BT7" s="37">
        <v>95.28</v>
      </c>
      <c r="BU7" s="37">
        <v>92.74</v>
      </c>
      <c r="BV7" s="37">
        <v>64.63</v>
      </c>
      <c r="BW7" s="37">
        <v>66.56</v>
      </c>
      <c r="BX7" s="37">
        <v>66.22</v>
      </c>
      <c r="BY7" s="37">
        <v>69.87</v>
      </c>
      <c r="BZ7" s="37">
        <v>74.3</v>
      </c>
      <c r="CA7" s="37">
        <v>75.58</v>
      </c>
      <c r="CB7" s="37">
        <v>196.14</v>
      </c>
      <c r="CC7" s="37">
        <v>157.85</v>
      </c>
      <c r="CD7" s="37">
        <v>163.12</v>
      </c>
      <c r="CE7" s="37">
        <v>165.58</v>
      </c>
      <c r="CF7" s="37">
        <v>169.86</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75.14</v>
      </c>
      <c r="CY7" s="37">
        <v>77.19</v>
      </c>
      <c r="CZ7" s="37">
        <v>78.39</v>
      </c>
      <c r="DA7" s="37">
        <v>79.89</v>
      </c>
      <c r="DB7" s="37">
        <v>80.83</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SHONAI29034</cp:lastModifiedBy>
  <cp:lastPrinted>2019-01-24T08:04:30Z</cp:lastPrinted>
  <dcterms:created xsi:type="dcterms:W3CDTF">2018-12-03T09:12:10Z</dcterms:created>
  <dcterms:modified xsi:type="dcterms:W3CDTF">2019-01-28T00:43:13Z</dcterms:modified>
  <cp:category/>
</cp:coreProperties>
</file>