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33\共有フォルダ\企業課\004業務係\★経営比較分析H27~          【県市町村課】\R03.1経営比較分析\"/>
    </mc:Choice>
  </mc:AlternateContent>
  <workbookProtection workbookAlgorithmName="SHA-512" workbookHashValue="NX0M9yAVBqo3hV87FPpWy2KYI+q0j45ctbLTo09F4Wsbzs+rSHsVCTy9Ihvg0DKc+ZwSp0UbQBB8n/giuszpMQ==" workbookSaltValue="5PdJ8K4yEBtU4ATuvPTG2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<sst xmlns="http://schemas.openxmlformats.org/spreadsheetml/2006/main" count="228" uniqueCount="113">
  <si>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</si>
  <si>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</si>
  <si>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</si>
  <si>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</si>
  <si>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</si>
  <si>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</si>
  <si>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</si>
  <si>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</si>
  <si>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</si>
  <si>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</si>
  <si>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</si>
  <si>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</si>
  <si>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</si>
  <si>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</si>
  <si>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</si>
  <si>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</si>
  <si>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</si>
  <si>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</si>
  <si>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</si>
  <si>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</si>
  <si>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</si>
  <si>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</si>
  <si>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</si>
  <si>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</si>
  <si>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</si>
  <si>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</si>
  <si>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</si>
  <si>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</si>
  <si>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</si>
  <si>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</si>
  <si>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</si>
  <si>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</si>
  <si>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</si>
  <si>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</si>
  <si>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</si>
  <si>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</si>
  <si>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</si>
  <si>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</si>
  <si>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</si>
  <si>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</si>
  <si>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</si>
  <si>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</si>
  <si>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</si>
  <si>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</si>
  <si>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</si>
  <si>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</si>
  <si>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</si>
  <si>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</si>
  <si>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</si>
  <si>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</si>
  <si>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</si>
  <si>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</si>
  <si>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</si>
  <si>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</si>
  <si>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</si>
  <si>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</si>
  <si>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</si>
  <si>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</si>
  <si>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</si>
  <si>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</si>
  <si>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</si>
  <si>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</si>
  <si>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</si>
  <si>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</si>
  <si>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</si>
  <si>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</si>
  <si>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</si>
  <si>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</si>
  <si>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</si>
  <si>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</si>
  <si>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</si>
  <si>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</si>
  <si>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</si>
  <si>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</si>
  <si>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</si>
  <si>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</si>
  <si>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</si>
  <si>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</si>
  <si>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</si>
  <si>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</si>
  <si>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</si>
  <si>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</si>
  <si>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</si>
  <si>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</si>
  <si>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</si>
  <si>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</si>
  <si>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</si>
  <si>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</si>
  <si>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</si>
  <si>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</si>
  <si>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</si>
  <si>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</si>
  <si>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</si>
  <si>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</si>
  <si>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</si>
  <si>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</si>
  <si>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</si>
  <si>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</si>
  <si>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</si>
  <si>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</si>
  <si>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</si>
  <si>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</si>
  <si>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</si>
  <si>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</si>
  <si>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</si>
  <si>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</si>
  <si>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</si>
  <si>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</si>
  <si>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</si>
  <si>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</si>
  <si>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①経常収支比率は給水人口の減少等による給水収益の減少が影響して減少した。今後も給水人口の減少が予測されるため、より一層の経費削減の検討が必要である。
②累積欠損金比率は発生していないが、給水収益の減少が予測されることから、引き続き経営の効率化に努め健全性を維持していく。
③流動比率は類似団体と比較して低いが150％以上を維持しており、支払能力は安定している。
④企業債残高対給水収益比率は類似団体と比較して低く良好だが、今後も施設の維持更新には多額の費用投資が必要なため、更新費用の平準化と効率化を図りながら適切な投資規模を確保し健全な経営に努める。
⑤料金回収率は給水人口の減少等による有収水量の減少が影響して一年で減少した。引き続き人口減少等による有収水量の減少が予測されるため、今後もより一層の経費削減の検討が必要である。
⑥給水原価は類似団体とほぼ同じだが、今後も人口減少等による有収水量の減少が予測されるため、今後もより一層の経費削減の検討が必要である。
⑦施設利用率は配水量の減少に伴い少しずつ低下している。施設の統廃合や水需要の規模に応じたダウンサイジングなど、効率化を図っていく必要がある。
⑧有収率は類似団体と比較して高い。引続き計画的な管路更新と定期的な漏水調査を実施する。
</t>
    <rPh sb="36" eb="38">
      <t>コンゴ</t>
    </rPh>
    <rPh sb="39" eb="41">
      <t>キュウスイ</t>
    </rPh>
    <rPh sb="41" eb="43">
      <t>ジンコウ</t>
    </rPh>
    <rPh sb="384" eb="386">
      <t>コンゴ</t>
    </rPh>
    <rPh sb="468" eb="469">
      <t>ミズ</t>
    </rPh>
    <rPh sb="469" eb="471">
      <t>ジュヨウ</t>
    </rPh>
    <rPh sb="472" eb="474">
      <t>キボ</t>
    </rPh>
    <rPh sb="475" eb="476">
      <t>オウ</t>
    </rPh>
    <rPh sb="489" eb="492">
      <t>コウリツカ</t>
    </rPh>
    <rPh sb="493" eb="494">
      <t>ハカ</t>
    </rPh>
    <phoneticPr fontId="4"/>
  </si>
  <si>
    <t xml:space="preserve">①有形固定資産減価償却率は類似団体と比較してやや高い。すでに法定耐用年数を超えた資産もあるほか、電気・機械設備には老朽化した資産もあり、管路同様に更新が必要である。
②管路経年化率は類似団体と比較して低い。今後も計画的な更新を行う必要がある。
③管路更新率は類似団体とほぼ変わらない。今後高まる更新需要については、管路の長寿命化や更新の平準化を進めるとともに、計画的に更新、耐震化を図る必要がある。
</t>
    <phoneticPr fontId="4"/>
  </si>
  <si>
    <t>　平成30年度からの広域水道料金値下げにより当面は利益が維持されるが、水需要の減少で下がっていく見込みである。このため、より一層の経費削減に取り組み、施設の効率化・長寿命化による建設改良費の軽減を図ることが必要である。
　今後も水道ビジョンに沿った事業運営と、アセットマネジメントを活用した中長期的な視野で、資産・財産管理を行い、経営の健全化に努めていく。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</si>
</sst>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1.1000000000000001</c:v>
                </c:pt>
                <c:pt idx="1">
                  <c:v>1.07</c:v>
                </c:pt>
                <c:pt idx="2">
                  <c:v>0.74</c:v>
                </c:pt>
                <c:pt idx="3">
                  <c:v>0.09</c:v>
                </c:pt>
                <c:pt idx="4">
                  <c:v>0.56999999999999995</c:v>
                </c:pt>
              </c:numCache>
            </c:numRef>
          </c:val>
          <c:extLst>
            <c:ext xmlns:c16="http://schemas.microsoft.com/office/drawing/2014/chart" uri="{C3380CC4-5D6E-409C-BE32-E72D297353CC}">
              <c16:uniqueId val="{00000000-6B5E-472D-9F4A-FE2B275B71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6B5E-472D-9F4A-FE2B275B71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46.76</c:v>
                </c:pt>
                <c:pt idx="1">
                  <c:v>46.43</c:v>
                </c:pt>
                <c:pt idx="2">
                  <c:v>42.66</c:v>
                </c:pt>
                <c:pt idx="3">
                  <c:v>42.13</c:v>
                </c:pt>
                <c:pt idx="4">
                  <c:v>40.99</c:v>
                </c:pt>
              </c:numCache>
            </c:numRef>
          </c:val>
          <c:extLst>
            <c:ext xmlns:c16="http://schemas.microsoft.com/office/drawing/2014/chart" uri="{C3380CC4-5D6E-409C-BE32-E72D297353CC}">
              <c16:uniqueId val="{00000000-C11C-4919-8F62-BE70D1C92C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C11C-4919-8F62-BE70D1C92C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93.73</c:v>
                </c:pt>
                <c:pt idx="1">
                  <c:v>94.41</c:v>
                </c:pt>
                <c:pt idx="2">
                  <c:v>94.76</c:v>
                </c:pt>
                <c:pt idx="3">
                  <c:v>94.87</c:v>
                </c:pt>
                <c:pt idx="4">
                  <c:v>95.35</c:v>
                </c:pt>
              </c:numCache>
            </c:numRef>
          </c:val>
          <c:extLst>
            <c:ext xmlns:c16="http://schemas.microsoft.com/office/drawing/2014/chart" uri="{C3380CC4-5D6E-409C-BE32-E72D297353CC}">
              <c16:uniqueId val="{00000000-131A-4723-8BB4-04A8F329AA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131A-4723-8BB4-04A8F329AA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99.69</c:v>
                </c:pt>
                <c:pt idx="1">
                  <c:v>101.57</c:v>
                </c:pt>
                <c:pt idx="2">
                  <c:v>101.43</c:v>
                </c:pt>
                <c:pt idx="3">
                  <c:v>108.51</c:v>
                </c:pt>
                <c:pt idx="4">
                  <c:v>107.13</c:v>
                </c:pt>
              </c:numCache>
            </c:numRef>
          </c:val>
          <c:extLst>
            <c:ext xmlns:c16="http://schemas.microsoft.com/office/drawing/2014/chart" uri="{C3380CC4-5D6E-409C-BE32-E72D297353CC}">
              <c16:uniqueId val="{00000000-6527-4969-9AEA-C000F17CE0F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6527-4969-9AEA-C000F17CE0F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46.27</c:v>
                </c:pt>
                <c:pt idx="1">
                  <c:v>48.25</c:v>
                </c:pt>
                <c:pt idx="2">
                  <c:v>48.26</c:v>
                </c:pt>
                <c:pt idx="3">
                  <c:v>50.6</c:v>
                </c:pt>
                <c:pt idx="4">
                  <c:v>51.25</c:v>
                </c:pt>
              </c:numCache>
            </c:numRef>
          </c:val>
          <c:extLst>
            <c:ext xmlns:c16="http://schemas.microsoft.com/office/drawing/2014/chart" uri="{C3380CC4-5D6E-409C-BE32-E72D297353CC}">
              <c16:uniqueId val="{00000000-DB7F-4A2C-9F78-A2965E6EFE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DB7F-4A2C-9F78-A2965E6EFE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23-4AD7-92AE-EDB7ECE790B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6823-4AD7-92AE-EDB7ECE790B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quot;-&quot;">
                  <c:v>17.690000000000001</c:v>
                </c:pt>
                <c:pt idx="1">
                  <c:v>0</c:v>
                </c:pt>
                <c:pt idx="2">
                  <c:v>0</c:v>
                </c:pt>
                <c:pt idx="3">
                  <c:v>0</c:v>
                </c:pt>
                <c:pt idx="4">
                  <c:v>0</c:v>
                </c:pt>
              </c:numCache>
            </c:numRef>
          </c:val>
          <c:extLst>
            <c:ext xmlns:c16="http://schemas.microsoft.com/office/drawing/2014/chart" uri="{C3380CC4-5D6E-409C-BE32-E72D297353CC}">
              <c16:uniqueId val="{00000000-67EB-467D-A3BA-6478EDE28D9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67EB-467D-A3BA-6478EDE28D9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142.71</c:v>
                </c:pt>
                <c:pt idx="1">
                  <c:v>168.68</c:v>
                </c:pt>
                <c:pt idx="2">
                  <c:v>153.65</c:v>
                </c:pt>
                <c:pt idx="3">
                  <c:v>178.11</c:v>
                </c:pt>
                <c:pt idx="4">
                  <c:v>187.39</c:v>
                </c:pt>
              </c:numCache>
            </c:numRef>
          </c:val>
          <c:extLst>
            <c:ext xmlns:c16="http://schemas.microsoft.com/office/drawing/2014/chart" uri="{C3380CC4-5D6E-409C-BE32-E72D297353CC}">
              <c16:uniqueId val="{00000000-1116-4CAD-A47A-27017935F4F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1116-4CAD-A47A-27017935F4F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333.17</c:v>
                </c:pt>
                <c:pt idx="1">
                  <c:v>310.61</c:v>
                </c:pt>
                <c:pt idx="2">
                  <c:v>314.29000000000002</c:v>
                </c:pt>
                <c:pt idx="3">
                  <c:v>303.66000000000003</c:v>
                </c:pt>
                <c:pt idx="4">
                  <c:v>315.27</c:v>
                </c:pt>
              </c:numCache>
            </c:numRef>
          </c:val>
          <c:extLst>
            <c:ext xmlns:c16="http://schemas.microsoft.com/office/drawing/2014/chart" uri="{C3380CC4-5D6E-409C-BE32-E72D297353CC}">
              <c16:uniqueId val="{00000000-63A5-4A1A-BAF3-031AE12D23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63A5-4A1A-BAF3-031AE12D23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97.33</c:v>
                </c:pt>
                <c:pt idx="1">
                  <c:v>99.58</c:v>
                </c:pt>
                <c:pt idx="2">
                  <c:v>99.33</c:v>
                </c:pt>
                <c:pt idx="3">
                  <c:v>107.04</c:v>
                </c:pt>
                <c:pt idx="4">
                  <c:v>105.33</c:v>
                </c:pt>
              </c:numCache>
            </c:numRef>
          </c:val>
          <c:extLst>
            <c:ext xmlns:c16="http://schemas.microsoft.com/office/drawing/2014/chart" uri="{C3380CC4-5D6E-409C-BE32-E72D297353CC}">
              <c16:uniqueId val="{00000000-BB8E-4677-8B93-BB94EDDA7B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BB8E-4677-8B93-BB94EDDA7B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209.46</c:v>
                </c:pt>
                <c:pt idx="1">
                  <c:v>203.92</c:v>
                </c:pt>
                <c:pt idx="2">
                  <c:v>204.25</c:v>
                </c:pt>
                <c:pt idx="3">
                  <c:v>189.61</c:v>
                </c:pt>
                <c:pt idx="4">
                  <c:v>192.35</c:v>
                </c:pt>
              </c:numCache>
            </c:numRef>
          </c:val>
          <c:extLst>
            <c:ext xmlns:c16="http://schemas.microsoft.com/office/drawing/2014/chart" uri="{C3380CC4-5D6E-409C-BE32-E72D297353CC}">
              <c16:uniqueId val="{00000000-C80D-43D3-8315-E576A6DFD1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C80D-43D3-8315-E576A6DFD1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山形県　庄内町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4"/>
      <c r="AL8" s="65">
        <f>データ!$R$6</f>
        <v>20996</v>
      </c>
      <c r="AM8" s="65"/>
      <c r="AN8" s="65"/>
      <c r="AO8" s="65"/>
      <c r="AP8" s="65"/>
      <c r="AQ8" s="65"/>
      <c r="AR8" s="65"/>
      <c r="AS8" s="65"/>
      <c r="AT8" s="61">
        <f>データ!$S$6</f>
        <v>249.17</v>
      </c>
      <c r="AU8" s="62"/>
      <c r="AV8" s="62"/>
      <c r="AW8" s="62"/>
      <c r="AX8" s="62"/>
      <c r="AY8" s="62"/>
      <c r="AZ8" s="62"/>
      <c r="BA8" s="62"/>
      <c r="BB8" s="64">
        <f>データ!$T$6</f>
        <v>84.26</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2">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2">
      <c r="A10" s="2"/>
      <c r="B10" s="61" t="str">
        <f>データ!$N$6</f>
        <v>-</v>
      </c>
      <c r="C10" s="62"/>
      <c r="D10" s="62"/>
      <c r="E10" s="62"/>
      <c r="F10" s="62"/>
      <c r="G10" s="62"/>
      <c r="H10" s="62"/>
      <c r="I10" s="61">
        <f>データ!$O$6</f>
        <v>64.72</v>
      </c>
      <c r="J10" s="62"/>
      <c r="K10" s="62"/>
      <c r="L10" s="62"/>
      <c r="M10" s="62"/>
      <c r="N10" s="62"/>
      <c r="O10" s="63"/>
      <c r="P10" s="64">
        <f>データ!$P$6</f>
        <v>99.3</v>
      </c>
      <c r="Q10" s="64"/>
      <c r="R10" s="64"/>
      <c r="S10" s="64"/>
      <c r="T10" s="64"/>
      <c r="U10" s="64"/>
      <c r="V10" s="64"/>
      <c r="W10" s="65">
        <f>データ!$Q$6</f>
        <v>4444</v>
      </c>
      <c r="X10" s="65"/>
      <c r="Y10" s="65"/>
      <c r="Z10" s="65"/>
      <c r="AA10" s="65"/>
      <c r="AB10" s="65"/>
      <c r="AC10" s="65"/>
      <c r="AD10" s="2"/>
      <c r="AE10" s="2"/>
      <c r="AF10" s="2"/>
      <c r="AG10" s="2"/>
      <c r="AH10" s="4"/>
      <c r="AI10" s="4"/>
      <c r="AJ10" s="4"/>
      <c r="AK10" s="4"/>
      <c r="AL10" s="65">
        <f>データ!$U$6</f>
        <v>20705</v>
      </c>
      <c r="AM10" s="65"/>
      <c r="AN10" s="65"/>
      <c r="AO10" s="65"/>
      <c r="AP10" s="65"/>
      <c r="AQ10" s="65"/>
      <c r="AR10" s="65"/>
      <c r="AS10" s="65"/>
      <c r="AT10" s="61">
        <f>データ!$V$6</f>
        <v>249.17</v>
      </c>
      <c r="AU10" s="62"/>
      <c r="AV10" s="62"/>
      <c r="AW10" s="62"/>
      <c r="AX10" s="62"/>
      <c r="AY10" s="62"/>
      <c r="AZ10" s="62"/>
      <c r="BA10" s="62"/>
      <c r="BB10" s="64">
        <f>データ!$W$6</f>
        <v>83.1</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110</v>
      </c>
      <c r="BM16" s="90"/>
      <c r="BN16" s="90"/>
      <c r="BO16" s="90"/>
      <c r="BP16" s="90"/>
      <c r="BQ16" s="90"/>
      <c r="BR16" s="90"/>
      <c r="BS16" s="90"/>
      <c r="BT16" s="90"/>
      <c r="BU16" s="90"/>
      <c r="BV16" s="90"/>
      <c r="BW16" s="90"/>
      <c r="BX16" s="90"/>
      <c r="BY16" s="90"/>
      <c r="BZ16" s="9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112</v>
      </c>
      <c r="BM66" s="90"/>
      <c r="BN66" s="90"/>
      <c r="BO66" s="90"/>
      <c r="BP66" s="90"/>
      <c r="BQ66" s="90"/>
      <c r="BR66" s="90"/>
      <c r="BS66" s="90"/>
      <c r="BT66" s="90"/>
      <c r="BU66" s="90"/>
      <c r="BV66" s="90"/>
      <c r="BW66" s="90"/>
      <c r="BX66" s="90"/>
      <c r="BY66" s="90"/>
      <c r="BZ66" s="9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ZjpQMJqs+B++UTDo+SHC0skuVBL3s6idjY/OUPfSVNeNkNbSEYn2iuUXOu5QQLzLOAxeya2dYmaTmo50eF5wQ==" saltValue="jTu8dDh/1zDG11i6dUTZ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52</v>
      </c>
      <c r="B4" s="31"/>
      <c r="C4" s="31"/>
      <c r="D4" s="31"/>
      <c r="E4" s="31"/>
      <c r="F4" s="31"/>
      <c r="G4" s="31"/>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2019</v>
      </c>
      <c r="C6" s="34">
        <f t="shared" ref="C6:W6" si="3">C7</f>
        <v>64289</v>
      </c>
      <c r="D6" s="34">
        <f t="shared" si="3"/>
        <v>46</v>
      </c>
      <c r="E6" s="34">
        <f t="shared" si="3"/>
        <v>1</v>
      </c>
      <c r="F6" s="34">
        <f t="shared" si="3"/>
        <v>0</v>
      </c>
      <c r="G6" s="34">
        <f t="shared" si="3"/>
        <v>1</v>
      </c>
      <c r="H6" s="34" t="str">
        <f t="shared" si="3"/>
        <v>山形県　庄内町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64.72</v>
      </c>
      <c r="P6" s="35">
        <f t="shared" si="3"/>
        <v>99.3</v>
      </c>
      <c r="Q6" s="35">
        <f t="shared" si="3"/>
        <v>4444</v>
      </c>
      <c r="R6" s="35">
        <f t="shared" si="3"/>
        <v>20996</v>
      </c>
      <c r="S6" s="35">
        <f t="shared" si="3"/>
        <v>249.17</v>
      </c>
      <c r="T6" s="35">
        <f t="shared" si="3"/>
        <v>84.26</v>
      </c>
      <c r="U6" s="35">
        <f t="shared" si="3"/>
        <v>20705</v>
      </c>
      <c r="V6" s="35">
        <f t="shared" si="3"/>
        <v>249.17</v>
      </c>
      <c r="W6" s="35">
        <f t="shared" si="3"/>
        <v>83.1</v>
      </c>
      <c r="X6" s="36">
        <f>IF(X7="",NA(),X7)</f>
        <v>99.69</v>
      </c>
      <c r="Y6" s="36">
        <f t="shared" ref="Y6:AG6" si="4">IF(Y7="",NA(),Y7)</f>
        <v>101.57</v>
      </c>
      <c r="Z6" s="36">
        <f t="shared" si="4"/>
        <v>101.43</v>
      </c>
      <c r="AA6" s="36">
        <f t="shared" si="4"/>
        <v>108.51</v>
      </c>
      <c r="AB6" s="36">
        <f t="shared" si="4"/>
        <v>107.13</v>
      </c>
      <c r="AC6" s="36">
        <f t="shared" si="4"/>
        <v>111.21</v>
      </c>
      <c r="AD6" s="36">
        <f t="shared" si="4"/>
        <v>111.71</v>
      </c>
      <c r="AE6" s="36">
        <f t="shared" si="4"/>
        <v>110.05</v>
      </c>
      <c r="AF6" s="36">
        <f t="shared" si="4"/>
        <v>108.87</v>
      </c>
      <c r="AG6" s="36">
        <f t="shared" si="4"/>
        <v>108.61</v>
      </c>
      <c r="AH6" s="35" t="str">
        <f>IF(AH7="","",IF(AH7="-","【-】","【"&amp;SUBSTITUTE(TEXT(AH7,"#,##0.00"),"-","△")&amp;"】"))</f>
        <v>【112.01】</v>
      </c>
      <c r="AI6" s="36">
        <f>IF(AI7="",NA(),AI7)</f>
        <v>17.690000000000001</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142.71</v>
      </c>
      <c r="AU6" s="36">
        <f t="shared" ref="AU6:BC6" si="6">IF(AU7="",NA(),AU7)</f>
        <v>168.68</v>
      </c>
      <c r="AV6" s="36">
        <f t="shared" si="6"/>
        <v>153.65</v>
      </c>
      <c r="AW6" s="36">
        <f t="shared" si="6"/>
        <v>178.11</v>
      </c>
      <c r="AX6" s="36">
        <f t="shared" si="6"/>
        <v>187.39</v>
      </c>
      <c r="AY6" s="36">
        <f t="shared" si="6"/>
        <v>391.54</v>
      </c>
      <c r="AZ6" s="36">
        <f t="shared" si="6"/>
        <v>384.34</v>
      </c>
      <c r="BA6" s="36">
        <f t="shared" si="6"/>
        <v>359.47</v>
      </c>
      <c r="BB6" s="36">
        <f t="shared" si="6"/>
        <v>369.69</v>
      </c>
      <c r="BC6" s="36">
        <f t="shared" si="6"/>
        <v>379.08</v>
      </c>
      <c r="BD6" s="35" t="str">
        <f>IF(BD7="","",IF(BD7="-","【-】","【"&amp;SUBSTITUTE(TEXT(BD7,"#,##0.00"),"-","△")&amp;"】"))</f>
        <v>【264.97】</v>
      </c>
      <c r="BE6" s="36">
        <f>IF(BE7="",NA(),BE7)</f>
        <v>333.17</v>
      </c>
      <c r="BF6" s="36">
        <f t="shared" ref="BF6:BN6" si="7">IF(BF7="",NA(),BF7)</f>
        <v>310.61</v>
      </c>
      <c r="BG6" s="36">
        <f t="shared" si="7"/>
        <v>314.29000000000002</v>
      </c>
      <c r="BH6" s="36">
        <f t="shared" si="7"/>
        <v>303.66000000000003</v>
      </c>
      <c r="BI6" s="36">
        <f t="shared" si="7"/>
        <v>315.27</v>
      </c>
      <c r="BJ6" s="36">
        <f t="shared" si="7"/>
        <v>386.97</v>
      </c>
      <c r="BK6" s="36">
        <f t="shared" si="7"/>
        <v>380.58</v>
      </c>
      <c r="BL6" s="36">
        <f t="shared" si="7"/>
        <v>401.79</v>
      </c>
      <c r="BM6" s="36">
        <f t="shared" si="7"/>
        <v>402.99</v>
      </c>
      <c r="BN6" s="36">
        <f t="shared" si="7"/>
        <v>398.98</v>
      </c>
      <c r="BO6" s="35" t="str">
        <f>IF(BO7="","",IF(BO7="-","【-】","【"&amp;SUBSTITUTE(TEXT(BO7,"#,##0.00"),"-","△")&amp;"】"))</f>
        <v>【266.61】</v>
      </c>
      <c r="BP6" s="36">
        <f>IF(BP7="",NA(),BP7)</f>
        <v>97.33</v>
      </c>
      <c r="BQ6" s="36">
        <f t="shared" ref="BQ6:BY6" si="8">IF(BQ7="",NA(),BQ7)</f>
        <v>99.58</v>
      </c>
      <c r="BR6" s="36">
        <f t="shared" si="8"/>
        <v>99.33</v>
      </c>
      <c r="BS6" s="36">
        <f t="shared" si="8"/>
        <v>107.04</v>
      </c>
      <c r="BT6" s="36">
        <f t="shared" si="8"/>
        <v>105.33</v>
      </c>
      <c r="BU6" s="36">
        <f t="shared" si="8"/>
        <v>101.72</v>
      </c>
      <c r="BV6" s="36">
        <f t="shared" si="8"/>
        <v>102.38</v>
      </c>
      <c r="BW6" s="36">
        <f t="shared" si="8"/>
        <v>100.12</v>
      </c>
      <c r="BX6" s="36">
        <f t="shared" si="8"/>
        <v>98.66</v>
      </c>
      <c r="BY6" s="36">
        <f t="shared" si="8"/>
        <v>98.64</v>
      </c>
      <c r="BZ6" s="35" t="str">
        <f>IF(BZ7="","",IF(BZ7="-","【-】","【"&amp;SUBSTITUTE(TEXT(BZ7,"#,##0.00"),"-","△")&amp;"】"))</f>
        <v>【103.24】</v>
      </c>
      <c r="CA6" s="36">
        <f>IF(CA7="",NA(),CA7)</f>
        <v>209.46</v>
      </c>
      <c r="CB6" s="36">
        <f t="shared" ref="CB6:CJ6" si="9">IF(CB7="",NA(),CB7)</f>
        <v>203.92</v>
      </c>
      <c r="CC6" s="36">
        <f t="shared" si="9"/>
        <v>204.25</v>
      </c>
      <c r="CD6" s="36">
        <f t="shared" si="9"/>
        <v>189.61</v>
      </c>
      <c r="CE6" s="36">
        <f t="shared" si="9"/>
        <v>192.35</v>
      </c>
      <c r="CF6" s="36">
        <f t="shared" si="9"/>
        <v>168.2</v>
      </c>
      <c r="CG6" s="36">
        <f t="shared" si="9"/>
        <v>168.67</v>
      </c>
      <c r="CH6" s="36">
        <f t="shared" si="9"/>
        <v>174.97</v>
      </c>
      <c r="CI6" s="36">
        <f t="shared" si="9"/>
        <v>178.59</v>
      </c>
      <c r="CJ6" s="36">
        <f t="shared" si="9"/>
        <v>178.92</v>
      </c>
      <c r="CK6" s="35" t="str">
        <f>IF(CK7="","",IF(CK7="-","【-】","【"&amp;SUBSTITUTE(TEXT(CK7,"#,##0.00"),"-","△")&amp;"】"))</f>
        <v>【168.38】</v>
      </c>
      <c r="CL6" s="36">
        <f>IF(CL7="",NA(),CL7)</f>
        <v>46.76</v>
      </c>
      <c r="CM6" s="36">
        <f t="shared" ref="CM6:CU6" si="10">IF(CM7="",NA(),CM7)</f>
        <v>46.43</v>
      </c>
      <c r="CN6" s="36">
        <f t="shared" si="10"/>
        <v>42.66</v>
      </c>
      <c r="CO6" s="36">
        <f t="shared" si="10"/>
        <v>42.13</v>
      </c>
      <c r="CP6" s="36">
        <f t="shared" si="10"/>
        <v>40.99</v>
      </c>
      <c r="CQ6" s="36">
        <f t="shared" si="10"/>
        <v>54.77</v>
      </c>
      <c r="CR6" s="36">
        <f t="shared" si="10"/>
        <v>54.92</v>
      </c>
      <c r="CS6" s="36">
        <f t="shared" si="10"/>
        <v>55.63</v>
      </c>
      <c r="CT6" s="36">
        <f t="shared" si="10"/>
        <v>55.03</v>
      </c>
      <c r="CU6" s="36">
        <f t="shared" si="10"/>
        <v>55.14</v>
      </c>
      <c r="CV6" s="35" t="str">
        <f>IF(CV7="","",IF(CV7="-","【-】","【"&amp;SUBSTITUTE(TEXT(CV7,"#,##0.00"),"-","△")&amp;"】"))</f>
        <v>【60.00】</v>
      </c>
      <c r="CW6" s="36">
        <f>IF(CW7="",NA(),CW7)</f>
        <v>93.73</v>
      </c>
      <c r="CX6" s="36">
        <f t="shared" ref="CX6:DF6" si="11">IF(CX7="",NA(),CX7)</f>
        <v>94.41</v>
      </c>
      <c r="CY6" s="36">
        <f t="shared" si="11"/>
        <v>94.76</v>
      </c>
      <c r="CZ6" s="36">
        <f t="shared" si="11"/>
        <v>94.87</v>
      </c>
      <c r="DA6" s="36">
        <f t="shared" si="11"/>
        <v>95.35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46.27</v>
      </c>
      <c r="DI6" s="36">
        <f t="shared" ref="DI6:DQ6" si="12">IF(DI7="",NA(),DI7)</f>
        <v>48.25</v>
      </c>
      <c r="DJ6" s="36">
        <f t="shared" si="12"/>
        <v>48.26</v>
      </c>
      <c r="DK6" s="36">
        <f t="shared" si="12"/>
        <v>50.6</v>
      </c>
      <c r="DL6" s="36">
        <f t="shared" si="12"/>
        <v>51.25</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5">
        <f t="shared" si="13"/>
        <v>0</v>
      </c>
      <c r="DV6" s="35">
        <f t="shared" si="13"/>
        <v>0</v>
      </c>
      <c r="DW6" s="35">
        <f t="shared" si="13"/>
        <v>0</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1.1000000000000001</v>
      </c>
      <c r="EE6" s="36">
        <f t="shared" ref="EE6:EM6" si="14">IF(EE7="",NA(),EE7)</f>
        <v>1.07</v>
      </c>
      <c r="EF6" s="36">
        <f t="shared" si="14"/>
        <v>0.74</v>
      </c>
      <c r="EG6" s="36">
        <f t="shared" si="14"/>
        <v>0.09</v>
      </c>
      <c r="EH6" s="36">
        <f t="shared" si="14"/>
        <v>0.56999999999999995</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2">
      <c r="A7" s="29"/>
      <c r="B7" s="38">
        <v>2019</v>
      </c>
      <c r="C7" s="38">
        <v>64289</v>
      </c>
      <c r="D7" s="38">
        <v>46</v>
      </c>
      <c r="E7" s="38">
        <v>1</v>
      </c>
      <c r="F7" s="38">
        <v>0</v>
      </c>
      <c r="G7" s="38">
        <v>1</v>
      </c>
      <c r="H7" s="38" t="s">
        <v>92</v>
      </c>
      <c r="I7" s="38" t="s">
        <v>93</v>
      </c>
      <c r="J7" s="38" t="s">
        <v>94</v>
      </c>
      <c r="K7" s="38" t="s">
        <v>95</v>
      </c>
      <c r="L7" s="38" t="s">
        <v>96</v>
      </c>
      <c r="M7" s="38" t="s">
        <v>97</v>
      </c>
      <c r="N7" s="39" t="s">
        <v>98</v>
      </c>
      <c r="O7" s="39">
        <v>64.72</v>
      </c>
      <c r="P7" s="39">
        <v>99.3</v>
      </c>
      <c r="Q7" s="39">
        <v>4444</v>
      </c>
      <c r="R7" s="39">
        <v>20996</v>
      </c>
      <c r="S7" s="39">
        <v>249.17</v>
      </c>
      <c r="T7" s="39">
        <v>84.26</v>
      </c>
      <c r="U7" s="39">
        <v>20705</v>
      </c>
      <c r="V7" s="39">
        <v>249.17</v>
      </c>
      <c r="W7" s="39">
        <v>83.1</v>
      </c>
      <c r="X7" s="39">
        <v>99.69</v>
      </c>
      <c r="Y7" s="39">
        <v>101.57</v>
      </c>
      <c r="Z7" s="39">
        <v>101.43</v>
      </c>
      <c r="AA7" s="39">
        <v>108.51</v>
      </c>
      <c r="AB7" s="39">
        <v>107.13</v>
      </c>
      <c r="AC7" s="39">
        <v>111.21</v>
      </c>
      <c r="AD7" s="39">
        <v>111.71</v>
      </c>
      <c r="AE7" s="39">
        <v>110.05</v>
      </c>
      <c r="AF7" s="39">
        <v>108.87</v>
      </c>
      <c r="AG7" s="39">
        <v>108.61</v>
      </c>
      <c r="AH7" s="39">
        <v>112.01</v>
      </c>
      <c r="AI7" s="39">
        <v>17.690000000000001</v>
      </c>
      <c r="AJ7" s="39">
        <v>0</v>
      </c>
      <c r="AK7" s="39">
        <v>0</v>
      </c>
      <c r="AL7" s="39">
        <v>0</v>
      </c>
      <c r="AM7" s="39">
        <v>0</v>
      </c>
      <c r="AN7" s="39">
        <v>1.93</v>
      </c>
      <c r="AO7" s="39">
        <v>1.72</v>
      </c>
      <c r="AP7" s="39">
        <v>2.64</v>
      </c>
      <c r="AQ7" s="39">
        <v>3.16</v>
      </c>
      <c r="AR7" s="39">
        <v>3.59</v>
      </c>
      <c r="AS7" s="39">
        <v>1.08</v>
      </c>
      <c r="AT7" s="39">
        <v>142.71</v>
      </c>
      <c r="AU7" s="39">
        <v>168.68</v>
      </c>
      <c r="AV7" s="39">
        <v>153.65</v>
      </c>
      <c r="AW7" s="39">
        <v>178.11</v>
      </c>
      <c r="AX7" s="39">
        <v>187.39</v>
      </c>
      <c r="AY7" s="39">
        <v>391.54</v>
      </c>
      <c r="AZ7" s="39">
        <v>384.34</v>
      </c>
      <c r="BA7" s="39">
        <v>359.47</v>
      </c>
      <c r="BB7" s="39">
        <v>369.69</v>
      </c>
      <c r="BC7" s="39">
        <v>379.08</v>
      </c>
      <c r="BD7" s="39">
        <v>264.97000000000003</v>
      </c>
      <c r="BE7" s="39">
        <v>333.17</v>
      </c>
      <c r="BF7" s="39">
        <v>310.61</v>
      </c>
      <c r="BG7" s="39">
        <v>314.29000000000002</v>
      </c>
      <c r="BH7" s="39">
        <v>303.66000000000003</v>
      </c>
      <c r="BI7" s="39">
        <v>315.27</v>
      </c>
      <c r="BJ7" s="39">
        <v>386.97</v>
      </c>
      <c r="BK7" s="39">
        <v>380.58</v>
      </c>
      <c r="BL7" s="39">
        <v>401.79</v>
      </c>
      <c r="BM7" s="39">
        <v>402.99</v>
      </c>
      <c r="BN7" s="39">
        <v>398.98</v>
      </c>
      <c r="BO7" s="39">
        <v>266.61</v>
      </c>
      <c r="BP7" s="39">
        <v>97.33</v>
      </c>
      <c r="BQ7" s="39">
        <v>99.58</v>
      </c>
      <c r="BR7" s="39">
        <v>99.33</v>
      </c>
      <c r="BS7" s="39">
        <v>107.04</v>
      </c>
      <c r="BT7" s="39">
        <v>105.33</v>
      </c>
      <c r="BU7" s="39">
        <v>101.72</v>
      </c>
      <c r="BV7" s="39">
        <v>102.38</v>
      </c>
      <c r="BW7" s="39">
        <v>100.12</v>
      </c>
      <c r="BX7" s="39">
        <v>98.66</v>
      </c>
      <c r="BY7" s="39">
        <v>98.64</v>
      </c>
      <c r="BZ7" s="39">
        <v>103.24</v>
      </c>
      <c r="CA7" s="39">
        <v>209.46</v>
      </c>
      <c r="CB7" s="39">
        <v>203.92</v>
      </c>
      <c r="CC7" s="39">
        <v>204.25</v>
      </c>
      <c r="CD7" s="39">
        <v>189.61</v>
      </c>
      <c r="CE7" s="39">
        <v>192.35</v>
      </c>
      <c r="CF7" s="39">
        <v>168.2</v>
      </c>
      <c r="CG7" s="39">
        <v>168.67</v>
      </c>
      <c r="CH7" s="39">
        <v>174.97</v>
      </c>
      <c r="CI7" s="39">
        <v>178.59</v>
      </c>
      <c r="CJ7" s="39">
        <v>178.92</v>
      </c>
      <c r="CK7" s="39">
        <v>168.38</v>
      </c>
      <c r="CL7" s="39">
        <v>46.76</v>
      </c>
      <c r="CM7" s="39">
        <v>46.43</v>
      </c>
      <c r="CN7" s="39">
        <v>42.66</v>
      </c>
      <c r="CO7" s="39">
        <v>42.13</v>
      </c>
      <c r="CP7" s="39">
        <v>40.99</v>
      </c>
      <c r="CQ7" s="39">
        <v>54.77</v>
      </c>
      <c r="CR7" s="39">
        <v>54.92</v>
      </c>
      <c r="CS7" s="39">
        <v>55.63</v>
      </c>
      <c r="CT7" s="39">
        <v>55.03</v>
      </c>
      <c r="CU7" s="39">
        <v>55.14</v>
      </c>
      <c r="CV7" s="39">
        <v>60</v>
      </c>
      <c r="CW7" s="39">
        <v>93.73</v>
      </c>
      <c r="CX7" s="39">
        <v>94.41</v>
      </c>
      <c r="CY7" s="39">
        <v>94.76</v>
      </c>
      <c r="CZ7" s="39">
        <v>94.87</v>
      </c>
      <c r="DA7" s="39">
        <v>95.35</v>
      </c>
      <c r="DB7" s="39">
        <v>82.89</v>
      </c>
      <c r="DC7" s="39">
        <v>82.66</v>
      </c>
      <c r="DD7" s="39">
        <v>82.04</v>
      </c>
      <c r="DE7" s="39">
        <v>81.900000000000006</v>
      </c>
      <c r="DF7" s="39">
        <v>81.39</v>
      </c>
      <c r="DG7" s="39">
        <v>89.8</v>
      </c>
      <c r="DH7" s="39">
        <v>46.27</v>
      </c>
      <c r="DI7" s="39">
        <v>48.25</v>
      </c>
      <c r="DJ7" s="39">
        <v>48.26</v>
      </c>
      <c r="DK7" s="39">
        <v>50.6</v>
      </c>
      <c r="DL7" s="39">
        <v>51.25</v>
      </c>
      <c r="DM7" s="39">
        <v>47.46</v>
      </c>
      <c r="DN7" s="39">
        <v>48.49</v>
      </c>
      <c r="DO7" s="39">
        <v>48.05</v>
      </c>
      <c r="DP7" s="39">
        <v>48.87</v>
      </c>
      <c r="DQ7" s="39">
        <v>49.92</v>
      </c>
      <c r="DR7" s="39">
        <v>49.59</v>
      </c>
      <c r="DS7" s="39">
        <v>0</v>
      </c>
      <c r="DT7" s="39">
        <v>0</v>
      </c>
      <c r="DU7" s="39">
        <v>0</v>
      </c>
      <c r="DV7" s="39">
        <v>0</v>
      </c>
      <c r="DW7" s="39">
        <v>0</v>
      </c>
      <c r="DX7" s="39">
        <v>9.7100000000000009</v>
      </c>
      <c r="DY7" s="39">
        <v>12.79</v>
      </c>
      <c r="DZ7" s="39">
        <v>13.39</v>
      </c>
      <c r="EA7" s="39">
        <v>14.85</v>
      </c>
      <c r="EB7" s="39">
        <v>16.88</v>
      </c>
      <c r="EC7" s="39">
        <v>19.440000000000001</v>
      </c>
      <c r="ED7" s="39">
        <v>1.1000000000000001</v>
      </c>
      <c r="EE7" s="39">
        <v>1.07</v>
      </c>
      <c r="EF7" s="39">
        <v>0.74</v>
      </c>
      <c r="EG7" s="39">
        <v>0.09</v>
      </c>
      <c r="EH7" s="39">
        <v>0.56999999999999995</v>
      </c>
      <c r="EI7" s="39">
        <v>0.99</v>
      </c>
      <c r="EJ7" s="39">
        <v>0.71</v>
      </c>
      <c r="EK7" s="39">
        <v>0.54</v>
      </c>
      <c r="EL7" s="39">
        <v>0.5</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104</v>
      </c>
    </row>
    <row r="12" spans="1:144" x14ac:dyDescent="0.2">
      <c r="B12">
        <v>1</v>
      </c>
      <c r="C12">
        <v>1</v>
      </c>
      <c r="D12">
        <v>1</v>
      </c>
      <c r="E12">
        <v>1</v>
      </c>
      <c r="F12">
        <v>1</v>
      </c>
      <c r="G12" t="s">
        <v>105</v>
      </c>
    </row>
    <row r="13" spans="1:144" x14ac:dyDescent="0.2">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TSB02055</cp:lastModifiedBy>
  <cp:lastPrinted>2021-01-26T04:27:08Z</cp:lastPrinted>
  <dcterms:created xsi:type="dcterms:W3CDTF">2020-12-04T02:04:03Z</dcterms:created>
  <dcterms:modified xsi:type="dcterms:W3CDTF">2021-01-26T09:15:53Z</dcterms:modified>
  <cp:category/>
</cp:coreProperties>
</file>